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gloria.zambrano\Desktop\CONTRATO 56 DE 2026\OBLIGACIÓN 4 PLAN DE ADECUACIÓN\Plan de Adecuación 2026\Primer Monitoreo\Monitoreo\"/>
    </mc:Choice>
  </mc:AlternateContent>
  <xr:revisionPtr revIDLastSave="0" documentId="13_ncr:1_{3ED66A11-F560-45BA-94DD-CF2DFA3AAEE9}" xr6:coauthVersionLast="47" xr6:coauthVersionMax="47" xr10:uidLastSave="{00000000-0000-0000-0000-000000000000}"/>
  <bookViews>
    <workbookView xWindow="-120" yWindow="-120" windowWidth="29040" windowHeight="15720" tabRatio="910" xr2:uid="{00000000-000D-0000-FFFF-FFFF00000000}"/>
  </bookViews>
  <sheets>
    <sheet name="Plan de Adecuación " sheetId="4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1" i="43" l="1"/>
  <c r="N60" i="43"/>
  <c r="N59" i="43"/>
  <c r="Q58" i="43"/>
  <c r="Q56" i="43"/>
  <c r="Q54" i="43"/>
  <c r="Q53" i="43"/>
  <c r="Q52" i="43"/>
  <c r="Q51" i="43"/>
  <c r="V38" i="43"/>
  <c r="U31" i="43"/>
  <c r="M31" i="43"/>
  <c r="R30" i="43"/>
  <c r="W28" i="43"/>
  <c r="T28" i="43"/>
  <c r="Q28" i="43"/>
  <c r="N28" i="43"/>
  <c r="L22" i="43"/>
  <c r="O21" i="43"/>
  <c r="N19" i="43"/>
  <c r="M17" i="43"/>
  <c r="K16" i="43"/>
  <c r="Q55" i="43" l="1"/>
  <c r="N55" i="43"/>
  <c r="N50" i="43"/>
  <c r="W49" i="43"/>
  <c r="U48" i="43"/>
  <c r="T47" i="43"/>
  <c r="T61" i="43" s="1"/>
  <c r="L47" i="43"/>
  <c r="P44" i="43"/>
  <c r="M43" i="43"/>
  <c r="N42" i="43"/>
  <c r="R41" i="43"/>
  <c r="Q40" i="43"/>
  <c r="V39" i="43"/>
  <c r="R39" i="43"/>
  <c r="O39" i="43"/>
  <c r="V37" i="43"/>
  <c r="V36" i="43"/>
  <c r="R36" i="43"/>
  <c r="N36" i="43"/>
  <c r="W35" i="43"/>
  <c r="S35" i="43"/>
  <c r="O35" i="43"/>
  <c r="S34" i="43"/>
  <c r="U33" i="43"/>
  <c r="M33" i="43"/>
  <c r="W32" i="43"/>
  <c r="Q32" i="43"/>
  <c r="Q29" i="43"/>
  <c r="L27" i="43"/>
  <c r="V26" i="43"/>
  <c r="P26" i="43"/>
  <c r="N25" i="43"/>
  <c r="P24" i="43"/>
  <c r="N23" i="43"/>
  <c r="O20" i="43"/>
  <c r="P18" i="43"/>
  <c r="U61" i="43" l="1"/>
  <c r="M61" i="43"/>
  <c r="Q61" i="43"/>
  <c r="N61" i="43"/>
  <c r="W61" i="43"/>
  <c r="R61" i="43"/>
  <c r="V61" i="43"/>
  <c r="L61" i="43"/>
  <c r="O61" i="43"/>
  <c r="S61" i="43"/>
  <c r="K61" i="43"/>
  <c r="P16" i="43"/>
  <c r="P61" i="4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<sst xmlns="http://schemas.openxmlformats.org/spreadsheetml/2006/main" count="401" uniqueCount="221">
  <si>
    <t>PROCESO DE DIRECCIONAMIENTO ESTRATÉGICO</t>
  </si>
  <si>
    <t>Página 18 de 25</t>
  </si>
  <si>
    <t>VERSIÓN: 1</t>
  </si>
  <si>
    <t>PLAN DE ACCIÓN INSTITUCIONAL VIGENCIA 2026</t>
  </si>
  <si>
    <r>
      <rPr>
        <b/>
        <sz val="14"/>
        <rFont val="Times New Roman"/>
        <family val="1"/>
      </rPr>
      <t>FECHA:</t>
    </r>
    <r>
      <rPr>
        <sz val="14"/>
        <rFont val="Times New Roman"/>
        <family val="1"/>
      </rPr>
      <t xml:space="preserve">
</t>
    </r>
    <r>
      <rPr>
        <i/>
        <sz val="14"/>
        <rFont val="Times New Roman"/>
        <family val="1"/>
      </rPr>
      <t>29/01/2026</t>
    </r>
  </si>
  <si>
    <t xml:space="preserve">CÓDIGO: PG01-PN02
</t>
  </si>
  <si>
    <t>PLAN DE ADECUACIÓN Y SOSTENIBILIDAD</t>
  </si>
  <si>
    <t>OBJETIVO:</t>
  </si>
  <si>
    <r>
      <rPr>
        <i/>
        <sz val="12"/>
        <rFont val="Times New Roman"/>
        <family val="1"/>
      </rPr>
      <t xml:space="preserve">Gestionar la implementación de acciones puntuales que sean realizables en la vigencia, con el fin de cerrar las brechas que tiene la entidad en relación con las políticas de Gestión y Desempeño de MIPG, las cuales son identificadas en varias fuentes, como el Formulario Único de Registro y Avance a la Gestión FURAG, informes del Sistema de Control Interno, entre otros.	</t>
    </r>
    <r>
      <rPr>
        <i/>
        <sz val="12"/>
        <color rgb="FFFF0000"/>
        <rFont val="Times New Roman"/>
        <family val="1"/>
      </rPr>
      <t xml:space="preserve">										
						</t>
    </r>
  </si>
  <si>
    <r>
      <rPr>
        <b/>
        <sz val="10"/>
        <rFont val="Times New Roman"/>
        <family val="1"/>
      </rPr>
      <t>Anexo 1:</t>
    </r>
    <r>
      <rPr>
        <i/>
        <sz val="10"/>
        <rFont val="Times New Roman"/>
        <family val="1"/>
      </rPr>
      <t xml:space="preserve"> </t>
    </r>
    <r>
      <rPr>
        <i/>
        <sz val="10"/>
        <color rgb="FFFF0000"/>
        <rFont val="Times New Roman"/>
        <family val="1"/>
      </rPr>
      <t>Relacione los anexos que considere necesarios</t>
    </r>
  </si>
  <si>
    <t>Dimensión</t>
  </si>
  <si>
    <t>Política</t>
  </si>
  <si>
    <t>Proceso Responsable</t>
  </si>
  <si>
    <t>Meta Estratégica</t>
  </si>
  <si>
    <t>Indicador</t>
  </si>
  <si>
    <t>Compromisos (actividades)</t>
  </si>
  <si>
    <t>Producto</t>
  </si>
  <si>
    <r>
      <t>Responsable</t>
    </r>
    <r>
      <rPr>
        <sz val="10"/>
        <color theme="1"/>
        <rFont val="Times New Roman"/>
        <family val="1"/>
      </rPr>
      <t> </t>
    </r>
  </si>
  <si>
    <t xml:space="preserve">Ponderación </t>
  </si>
  <si>
    <t>Programación</t>
  </si>
  <si>
    <t>1er Monitoreo con corte 31 marzo 2026</t>
  </si>
  <si>
    <t>No.</t>
  </si>
  <si>
    <t>Ene</t>
  </si>
  <si>
    <t>Feb</t>
  </si>
  <si>
    <t>Mar</t>
  </si>
  <si>
    <t>Abr</t>
  </si>
  <si>
    <t>May</t>
  </si>
  <si>
    <t>Jun</t>
  </si>
  <si>
    <t>Jul</t>
  </si>
  <si>
    <t>Ago</t>
  </si>
  <si>
    <t>Sep</t>
  </si>
  <si>
    <t>Oct</t>
  </si>
  <si>
    <t>Nov</t>
  </si>
  <si>
    <t>Dic</t>
  </si>
  <si>
    <t>% avance de ejecución</t>
  </si>
  <si>
    <t>Descripción del avance</t>
  </si>
  <si>
    <t>Observaciones Segunda Línea de Defensa</t>
  </si>
  <si>
    <t>Talento Humano</t>
  </si>
  <si>
    <t xml:space="preserve">Gestión Estratégica del Talento Humano </t>
  </si>
  <si>
    <t>Gestión del Talento Humano</t>
  </si>
  <si>
    <t>Atender el 100% de las necesidades de la SDHT contempladas dentro del Plan Estratégico de Talento Humano</t>
  </si>
  <si>
    <t>Porcentaje de actividades planeadas ejecutadas</t>
  </si>
  <si>
    <t>Realizar seguimiento periódico al Plan Estratégico de Talento Humano y socializar los resultados ante el Comité Institucional de Gestión y Desempeño.</t>
  </si>
  <si>
    <r>
      <t>Dos (2) Informes de seguimientos presentados al Comité Institucional de Gestión y Desempeño, uno por semestre</t>
    </r>
    <r>
      <rPr>
        <sz val="10"/>
        <color rgb="FFFF0000"/>
        <rFont val="Times New Roman"/>
        <family val="1"/>
      </rPr>
      <t xml:space="preserve">
</t>
    </r>
  </si>
  <si>
    <t xml:space="preserve">Director (a) Administrativo (a) </t>
  </si>
  <si>
    <t>No apica para el periodo de monitoreo</t>
  </si>
  <si>
    <t xml:space="preserve">Ejecutar las actividades definidas en el Programa de Desvinculación Laboral para servidores en etapa de retiro.
</t>
  </si>
  <si>
    <t>Mínimo 4 actividades ejecutadas del Programa de Desvinculación Laboral.
Listados de asistencia, piezas comunicativas o informes, según aplique por actividad.</t>
  </si>
  <si>
    <t>En cumplimiento al plan de adecuación,  el día 13 de marzo del año en curso se realizó el I taller para funcionarios que cumplen con el requisito establecido por la normativa para preparación para el retiro, al cual asistieron diez (10) funcionarios y la convocatoria se realizó mediante correo electronico del 11 de marzo del 2026.</t>
  </si>
  <si>
    <t xml:space="preserve">Se evidencia el soporte de la actividad "Taller de preparación para el retiro" adelantado en el mes marzo, donde se anexa el listado de asistencia y el correo electrònico donde socializan una pieza comunicativa. Sin embargo, se recomienda al proceso adelantar las actividades en los meses programados.
El avance de la actividad está acorde con las evidencias  y se da cumplimiento al 0,56% de la actividad de acuerdo con la programación. </t>
  </si>
  <si>
    <t>Integridad</t>
  </si>
  <si>
    <t>Desarrollar actividades de sensibilización y apropiación del Código de Integridad mediante el uso de la caja de herramientas del DAFP.</t>
  </si>
  <si>
    <t>Dos (2) jornadas de sensibilizaciones en el año con listado de asistencia</t>
  </si>
  <si>
    <t>Diseñar y desarrollar actividades de fortalecimiento de valores institucionales con base en el análisis de PQRS</t>
  </si>
  <si>
    <t>2 actividades de fortalecimiento de valores diseñadas y ejecutadas.
2 registros documentados del desarrollo de las actividades.</t>
  </si>
  <si>
    <t>Dentro de la programación del plan de Gestión de Integridad -PGI 2026 se tiene proyectado realizar las actividades de fortalecimiento de los valores que requieren ser intervenidos con base al analisis de las PQR con cierre de vigencia 2025, durante el periodo de marzo a diciembre 2026 con el apoyo y trabajo del equipo de gestores de integridad.</t>
  </si>
  <si>
    <t>No se aportan evidencias de la actividad programada para el mes de marzo. Se remitio correo de verificación a la dependencia.
La actividad presenta retraso de acuerdo con lo mencionado por la dependencia responsable.</t>
  </si>
  <si>
    <t>Socializar de manera masiva el Curso de Integridad y Conflicto de Interés.</t>
  </si>
  <si>
    <t>Mínimo 2 campañas de socialización del curso.
Correos electrónicos y piezas comunicativas como evidencia.</t>
  </si>
  <si>
    <t>Garantizar que el  20% de los contratistas y el 10% de los servidores de planta realicen el Curso de Integridad, Transparencia y Lucha contra la Corrupción dispuesto por Función Pública.</t>
  </si>
  <si>
    <t>Dos (2) entregas de certificados de realización del curso por parte del  20% de los contratistas y el 10% de los servidores de planta realicen  durante el año</t>
  </si>
  <si>
    <t>Direccionamiento Estratégico y Planeación</t>
  </si>
  <si>
    <t>Gestión presupuestal y eficiencia del gasto público</t>
  </si>
  <si>
    <t>Dirección Financiera</t>
  </si>
  <si>
    <t>Gestionar el 100% de las necesidades de contratación para garantizar el adecuado funcionamiento de la SDHT</t>
  </si>
  <si>
    <t>Realizar seguimiento mensual a la ejecución financiera de la entidad mediante Bogdata y semáforos de pasivos exigibles.</t>
  </si>
  <si>
    <t>12 reportes mensuales de seguimiento financiero consultados en Power BI – Bogdata.</t>
  </si>
  <si>
    <t xml:space="preserve">Director (a) Financiero (a) </t>
  </si>
  <si>
    <t>0.57</t>
  </si>
  <si>
    <t>Se logra realizar un seguimiento mensual alcanzando un 17,1% de la ejecución de funcionamiento, 54,4% de ejecución en inversión de la vigencia y para transferencia de inversión un 4,2%. En cuanto a reserva, se logra un 00,42% de inversión, un 00,48% en funcionamiento, y un 4,45% de giros en pasivos exigibles, logrando un cumplimiento y avance en la política de un 0,56% durante el trimestre.</t>
  </si>
  <si>
    <t xml:space="preserve">Se evidencia el soporte  de las ejecuciones presupuestales en la app.powerbi.com de los meses de enero, febrero y marzo.  
El avance de la actividad está acorde con las evidencias  y se da cumplimiento al 0,19% de la actividad de acuerdo con la programación. </t>
  </si>
  <si>
    <t>Elaborar, transmitir en el sistema Bogdata y publicar en la pagina web de la entidad los estados financieros con los soportes correspondientes a la información financiera</t>
  </si>
  <si>
    <t>4 evidencias de transmisión en Bogdata.
4 evidencias de publicación en la página web institucional.</t>
  </si>
  <si>
    <t>0.56</t>
  </si>
  <si>
    <t xml:space="preserve">Se reporta el trimestre mes vencido, la evidencia se cargara a mas tardar el 24 de abril de 2026. </t>
  </si>
  <si>
    <t>Se valida la información reportada de la transmión de Bogdata la cual se publicó en la página web institucional 
El avance de la actividad está acorde con las evidencias  y se da cumplimiento al  0,56 % de la actividad de acuerdo con la programación.</t>
  </si>
  <si>
    <t>Compras y Contratación Publica</t>
  </si>
  <si>
    <t>Gestión Contractual</t>
  </si>
  <si>
    <t>Definir y documentar el lineamiento para el cierre de contratos en SECOP II.</t>
  </si>
  <si>
    <t xml:space="preserve">Un (1)  lineamiento documentado para el cierre de contratos en SECOP II. (correo electrónico, memorando y / o acto administrativo) </t>
  </si>
  <si>
    <t xml:space="preserve">Director (a) de Contratación </t>
  </si>
  <si>
    <t>Iniciar el cierre de contratos terminados que se encuentran en estado “en ejecución” en SECOP II.</t>
  </si>
  <si>
    <t xml:space="preserve">Cuatro (4) reportes de cierre de contratos, durante el año </t>
  </si>
  <si>
    <t xml:space="preserve">Como resultado de la gestión adelantada durante el primer trimestre de 2026, se consolidó el análisis y depuración de la información contractual, logrando el cierre de un total de 139 contratos en el periodo evaluado, Así: enero 1 contrato, febrero 93 contratos y marzo 45 contrato. Este avance evidencia la implementación de acciones efectivas para la actualización del estado de los contratos y el fortalecimiento del control de la información registrada en la plataforma.
Como soporte de lo anterior, se adjunta archivo en formato Excel generado desde SECOP II el cual contiene el detalle del resumen de la actividad realizada en el periodo enero – marzo 2026, el cual respalda la cifra reportada y permite verificar el avance en la ejecución de la acción relacionando los números de contratos, el link SECOP II para consulta del contrato con la fecha de última actualización.
</t>
  </si>
  <si>
    <t xml:space="preserve">Se evidencia el soporte de los contratos cerrados al primer trimestre de la vigencia 2026.
El avance de la actividad está acorde con las evidencias  y se da cumplimiento al  0,56% de la actividad de acuerdo con la programación. </t>
  </si>
  <si>
    <t>Realizar dos (2) jornadas de capacitación y/o sensibilización dirigidas al equipo contractual y a los contratistas o trabajadores de las áreas, sobre la aplicación de los lineamientos  normativos,  documentos estándar e instrumentos.</t>
  </si>
  <si>
    <t xml:space="preserve">Doc (2) Listados de Asistencia  y presentación </t>
  </si>
  <si>
    <t>Direccionamiento Estratégico</t>
  </si>
  <si>
    <t>Fortalecer el 100% de la capacidad de gestión de las entidades del Sector Hábitat que promueva la innovación gubernamental la eficiencia administrativa y operativa como generadores de confianza ciudadana (Secretaría de Hábitat CVP Renobo UAESP)</t>
  </si>
  <si>
    <t>Número de planes de contratación modificados justificados
Política Compras -</t>
  </si>
  <si>
    <t>Verificar que la justificación de modificación al plan de contratación de los recursos de inversión este conforme con los requerimientos propios a la ejecución de los proyectos de inversión</t>
  </si>
  <si>
    <t xml:space="preserve">24 planes de contratación modificados </t>
  </si>
  <si>
    <t>Jefe (a)  Oficina Asesora de Planeación</t>
  </si>
  <si>
    <t>El Plan de Contratación de la SDHT para la vigencia 2026 está compuesto por 1.162 líneas de contratación, por un valor de $525.573 millones. Al corte del primer trimestre, los nueve proyectos de inversión mantuvieron un promedio de 9 modificaciones en sus respectivos planes. Esto representa un total de 36 modificaciones, cifra que se encuentra por debajo de las 54 modificaciones ordinarias permitidas por la Circular 03 de febrero de 2021.</t>
  </si>
  <si>
    <t xml:space="preserve">Se evidencia el soporte del Plan Contrataciòn I Trimestre 2026 de la vigencia 2026.
El avance de la actividad está acorde con las evidencias  y se da cumplimiento al 0,19% de la actividad de acuerdo con la programación. </t>
  </si>
  <si>
    <t>Gestión con Valores para Resultados</t>
  </si>
  <si>
    <t>Fortalecimiento Organizacional y Simplificación de Procesos</t>
  </si>
  <si>
    <t>Administración del Sistema de Gestión</t>
  </si>
  <si>
    <t>Gestionar el 100% del cumplimiento de las actividades planeadas para cumplir con los objetivos de los Sistemas de Gestión de Calidad y Ambiental.</t>
  </si>
  <si>
    <t>Cumplimiento del Plan de Implementación del Mapa Interactivo Web</t>
  </si>
  <si>
    <t xml:space="preserve">Realizar, ejecutar el Plan de Implementación del Mapa Interactivo Web y adelantar de seguimiento trimestral 
</t>
  </si>
  <si>
    <t>Plan de Implementación del Mapa Interactivo Web                 Cronograma de actividades
Registro de seguimiento trimestral</t>
  </si>
  <si>
    <t>Jefe (a) Oficina Asesora de Planeación</t>
  </si>
  <si>
    <t xml:space="preserve">Se recibieron las diferentes capacitaciones por parte del proveedor ITS y de los módulos de Mapa Interactivo correspondientes a: Indicadores, Revisión por la Dirección, Salidas No Conformes, SG-SST y Riesgos. Así mismo se recibió capacitación de los módulos de Planes de Mejora y Auditorías. En relación a los módulos citados inicialmente y desde la oficina OAP, con los profesionales a cargo, se crearon compromisos para revisar y enviar los requerimientos sobre los módulos de prueba que entrtegó el proveedor con cada capacitación, cumpliendo a 31 de marzo, con la entrega de estos al proveedor. A la fecha señalada,  está en manos del proveedor ITS dar contiunuidad a los compromisos establecidos en mesas de trabajo que también fueron realizadas posteriormente a las capacitaciones, en donde se generaron aclaraciones y nuevos compromisos sobre los diferentes requerimientos para los diferentes módulos. </t>
  </si>
  <si>
    <t xml:space="preserve">Se evidencia el Cronograma de Actividades y correos electrónico que dan cuenta del seguimiento.
El avance de la actividad está acorde con las evidencias  y se da cumplimiento al  0,33% de la actividad de acuerdo con la programación. </t>
  </si>
  <si>
    <t>Seguridad Digital</t>
  </si>
  <si>
    <t>Transformación Digital y Gestión Tecnológica</t>
  </si>
  <si>
    <t>Capacidad de gestión del sector hábitat fortalecida</t>
  </si>
  <si>
    <t>Realizar autodiagnóstico y definición de políticas de ciberseguridad según lineamientos Nacionales y Distritales</t>
  </si>
  <si>
    <t>(2) dos Informes de Autodiagnóstico de ciberseguridad</t>
  </si>
  <si>
    <t xml:space="preserve">Jefe (a) Oficina de Tecnología y Transformación Digital </t>
  </si>
  <si>
    <t>Implementar buenas prácticas del Sistema de Gestión de Seguridad de la Información (SGSI) basado en la norma ISO 27001 - 2022</t>
  </si>
  <si>
    <t>(1) Actualización Política y/o Manual de Políticas de seguridad de la información</t>
  </si>
  <si>
    <t>Socializar temas de seguridad y privacidad de la información a los colaboradores de la SDHT.</t>
  </si>
  <si>
    <t>(8) ocho Campañas de comunicaciones, sesiones de inducción, charlas de sensibilización</t>
  </si>
  <si>
    <t>0.44%</t>
  </si>
  <si>
    <t>Se realizaron campañas de sensibilización para los funcionarios y contratistas de la Secretaria Distrital del Hábitat, con el fin de promover la cultura de seguridad en la entidad.</t>
  </si>
  <si>
    <t xml:space="preserve">Se evidencia el desarrollo de campañas relacionadas con la seguridad y privacidad de la información dirigida a funcionarios y contratistas de la SDHT.
El avance de la actividad está acorde con las evidencias  y se da cumplimiento al 0,44 % de la actividad de acuerdo con la programación. </t>
  </si>
  <si>
    <t>Actualizar, procedimientos de seguridad en función de los cambios normativos y lineamientos nacionales y distritales, basados en la ISO 27001 - 2022.</t>
  </si>
  <si>
    <t xml:space="preserve"> (2) dos actualizaciones de Documentos  relacionados con el modelo MSPI</t>
  </si>
  <si>
    <t>Monitorear controles de acceso, cifrado de datos, firewalls, sistemas de detección de intrusos y otras medidas de protección.</t>
  </si>
  <si>
    <t>(6) seis Informes de Monitoreo</t>
  </si>
  <si>
    <t>Se realizaron los monitoreos a la infraestructura que soporta los sistemas misionales de la entidad</t>
  </si>
  <si>
    <t xml:space="preserve">Se evidencia el reporte de los monitoreos de Backup, comunicaciones, disponibilidad, Firewall, Nube y OnPremise.
El avance de la actividad está acorde con las evidencias  y se da cumplimiento al 0,44 % de la actividad de acuerdo con la programación. </t>
  </si>
  <si>
    <t>Establecer un canal de reporte de incidentes accesible y sencillo para los funcionarios y colaboradores.</t>
  </si>
  <si>
    <t>(1) un Canal Implementado y socializado</t>
  </si>
  <si>
    <t>Implementar doble factor de autenticación en sistemas de información de la SDHT</t>
  </si>
  <si>
    <t>(3) tres Informes con evidencias de la Implementación</t>
  </si>
  <si>
    <t>Gobierno Digital</t>
  </si>
  <si>
    <t>Desarrollar la hoja de ruta de Arquitectura Empresarial</t>
  </si>
  <si>
    <t>(3) tres reportes de avances de Hoja de ruta de Arquitectura Empresarial para la vigencia</t>
  </si>
  <si>
    <t>Se adelantó el primer reporte de avance de la implementación de la Hoja de Ruta de Arquitectura Empresarial de la vigencia 2026.</t>
  </si>
  <si>
    <t xml:space="preserve">Se evidencia el reporte de la "HojaDeRuta2023-2027v1.5 marzo.
El avance de la actividad está acorde con las evidencias  y se da cumplimiento al 0,22 % de la actividad de acuerdo con la programación. </t>
  </si>
  <si>
    <t>Documentar lecciones aprendidas de los proyectos, procesos y procedimientos de TI y alimentar la base de conocimiento.</t>
  </si>
  <si>
    <t>(1) Base de Conocimiento</t>
  </si>
  <si>
    <t>Implementar el modelo de gestión de proyectos de TI MGPTI del MINTIC</t>
  </si>
  <si>
    <t>(1) documento de validación de cumplimiento del modelo de gestión de proyectos MGPTI</t>
  </si>
  <si>
    <t>No aplica para el periodo de monitoreo</t>
  </si>
  <si>
    <t>Avanzar en los componentes del Gobierno de Datos de la SDHT</t>
  </si>
  <si>
    <t>(1) Catálogo de datos Maestro,
(1) Diccionario de Datos 
 (1) definición del Modelo Operativo de Gobierno.</t>
  </si>
  <si>
    <t>Adelantar actividades de Autodiagnóstico en avances de MIPG política de Gobierno Digital</t>
  </si>
  <si>
    <t>(2) Autodiagnósticos de  política de Gobierno Digital</t>
  </si>
  <si>
    <t>Transparencia, acceso a la Información Pública y Lucha contra la Corrupción</t>
  </si>
  <si>
    <t>Número de informes entregados como parte de las evidencias asociadas al monitoreo formal semestral.</t>
  </si>
  <si>
    <t>Promover y desarrollar ejercicios de apropiación y conocimiento del Programa de Transparencia y Ética Pública a través de la intranet de la SDHT</t>
  </si>
  <si>
    <t>2 informes (1 semestral) de las actividades realizadas</t>
  </si>
  <si>
    <t>Evaluación por Resultados</t>
  </si>
  <si>
    <t>Seguimiento y Evaluación  de la Gestión Institucional</t>
  </si>
  <si>
    <t>Número de informes de seguimiento a metas de inversión. 
Políticas Seguimiento</t>
  </si>
  <si>
    <t xml:space="preserve">Realizar seguimiento a metas de inversión y presupuesto de los proyectos de inversión </t>
  </si>
  <si>
    <t xml:space="preserve">4 informes trimestrales </t>
  </si>
  <si>
    <t>Jefe (A) Oficina Asesora de Planeación.</t>
  </si>
  <si>
    <t xml:space="preserve">Durante el primer trimestre de 2026, las gerencias registraron el seguimiento a los planes de acción que contribuyen al cumplimiento de las metas del Plan de Desarrollo Distrital (PDD) "Bogotá Camina Segura". Los avances cualitativos y cuantitativos se detallan a continuación:
Análisis Cuantitativo
La Secretaría Distrital del Hábitat (SDHT) ha comprometido el 75% de los gastos de inversión ($394.187 millones), mientras que sus giros alcanzan el 54% ($286.001 millones) de los $525.573 millones apropiados para la vigencia 2026.
Análisis Cualitativo
Respecto al comportamiento de las 17 metas del PDD en este primer corte, se reporta que 14 de ellas presentan un avance del 25%, mientras que las 3 metas restantes (relacionadas con la ejecución de obras) se encuentran aún en etapa de diagnóstico.
</t>
  </si>
  <si>
    <t xml:space="preserve">Se valida la información reportada de los seguimientos a metas de inversión y presupuesto de lo proyectos de inversión. 
El avance de la actividad está acorde con las evidencias  y se da cumplimiento al  0,56 % de la actividad de acuerdo con la programación. </t>
  </si>
  <si>
    <t>Información y Comunicación</t>
  </si>
  <si>
    <t>Gestión documental</t>
  </si>
  <si>
    <t xml:space="preserve">Gestión Documental </t>
  </si>
  <si>
    <t xml:space="preserve">Fortalecer el 100% de la capacidad de gestión de las entidades del Sector Hábitat que promueva la innovación gubernamental la eficiencia administrativa y operativa como generadores de confianza ciudadana Secretaría de Hábitat </t>
  </si>
  <si>
    <t>Realizar entrenamientos para sensibilizar sobre el manejo de los archivos institucionales y el Sistema Integrado de Conservación.</t>
  </si>
  <si>
    <t>Cuatro (4) entrenamientos realizados con listados de asistencia y presentación</t>
  </si>
  <si>
    <t>Se realizaron tres (3) jornadas de socialización sobre el manejo de archivos institucionales y el Sistema Integrado de Conservación, contando con listados de asistencia y presentaciones como evidencia dentro del periodo evaluado.</t>
  </si>
  <si>
    <t xml:space="preserve">Se evidencian los listados de asistencia de las tres (3) jornadas de socialización sobre manejo de archivos institucionales y  Sensibilización TRD. Igualmente, socialización del modulo SIGA (mes de febrero y marzo).
El avance de la actividad está acorde con las evidencias  y se da cumplimiento al 0,56 % de la actividad de acuerdo con la programación. </t>
  </si>
  <si>
    <t>Documentar, aprobar, publicar y divulgar el Programa de Reprografía.</t>
  </si>
  <si>
    <t xml:space="preserve">Un (1) Documento Codificado y publicado en el mapa interactivo </t>
  </si>
  <si>
    <t>Documentar, aprobar, publicar y divulgar el esquema de metadatos institucional.</t>
  </si>
  <si>
    <t>Documentar, aprobar, publicar y divulgar la matriz de riesgos de preservación digital.</t>
  </si>
  <si>
    <t>100% de actividades planeadas ejecutadas</t>
  </si>
  <si>
    <t>Identificar y aplicar los procedimientos de conservación total, selección o eliminación de 4.200 cajas de 16 mil) del acervo documental de la entidad  que hayan cumplido con sus tiempos de retención de acuerdo con las Tablas de Retención Documental – TRD.</t>
  </si>
  <si>
    <t xml:space="preserve">
Un (1) informe bimensual que contenga el estado actual del inventario documental, frente a la Intervención archivística sobre 4.200 cajas del acervo documental de la entidad</t>
  </si>
  <si>
    <t>Se realizó la intervención archivística de un total de 2.448 cajas del acervo documental, distribuidas en 2.046 cajas en enero y 402 en febrero, conforme a las Tablas de Retención Documental.</t>
  </si>
  <si>
    <t xml:space="preserve">Se evidecian los Informes de Actividades "Bodega UT" de los meses de Enero y Febrero de 2026.
El avance de la actividad está acorde con las evidencias  y se da cumplimiento al  0,72 % de la actividad de acuerdo con la programación. </t>
  </si>
  <si>
    <t>Llevar a cabo la autogestión y/o auditoria interna del proceso de gestión documental durante la vigencia 2025</t>
  </si>
  <si>
    <t>Una (1) Comunicación oficial y/o Informe</t>
  </si>
  <si>
    <t>Actualizar Tablas de Control de Acceso de SDHT</t>
  </si>
  <si>
    <t xml:space="preserve">Un (1) Documento Codificado y publicado </t>
  </si>
  <si>
    <t>Control Interno</t>
  </si>
  <si>
    <t>Evaluar el 100% de la gestión institucional a partir del establecimiento e implementación del Plan Anual de Auditoría</t>
  </si>
  <si>
    <t>Porcentaje de gestión institucional evaluada en el marco de la implementación del Plan Anual de Auditoría.</t>
  </si>
  <si>
    <t>Incorporar dentro del informe de PQRSD un apartado que contenga la información de quejas o denuncias internas y externas.</t>
  </si>
  <si>
    <t>(1) Informe de PQRSD</t>
  </si>
  <si>
    <t>Jefe (a) Oficina de Control Interno</t>
  </si>
  <si>
    <t>En cumplimiento de la actividad, se elaboró el informe de PQRSD, dentro del cual, en el apartado 2.7, se incorporó la información correspondiente a las quejas o denuncias internas y externas. Dicho informe fue remitido el 27 de febrero de 2026 mediante radicado No. 3-2026-2731.
Se anexa el memorando No. 3-2026-2731, el cual contiene el informe referido.</t>
  </si>
  <si>
    <t xml:space="preserve">Teniendo en cuenta la  validación de la evidencia reportada del "Informe de Resultados Seguimiento Gestión PQRSD de la Secretaría Distrital del Hábitat  II Semestre Vigencia 2025", se observa que se adjunta el memorando de socialización y el informe respectivo.
El avance de la actividad está acorde con las evidencias  y se da cumplimiento al  2,22 % de la actividad de acuerdo con la programación. </t>
  </si>
  <si>
    <t>Incorporar dentro de la agenda del Comité Institucional de Coordinación de Control Interno el estado de cumplimiento de la declara ración de conflictos de interés de funcionarios SIDEAP.</t>
  </si>
  <si>
    <t>(1) Acta</t>
  </si>
  <si>
    <t>Jefe (1) Oficina de Control Interno
Director (a) Administrativa</t>
  </si>
  <si>
    <t>Incorporar como criterio de auditoría en los ejercicios de seguimiento y/o evaluación la verificación de la implementación del Manual para la Identificación y Manejo de Conflictos de Intereses.</t>
  </si>
  <si>
    <t>Actualizar el PE01-PR07 Procedimiento de seguimiento, aseguramiento y evaluación independiente</t>
  </si>
  <si>
    <t>Elaborar el informe evaluación y seguimiento al estado de la defensa jurídica y prevención del daño antijurídico.</t>
  </si>
  <si>
    <t>(1) Informe de evaluación y seguimiento</t>
  </si>
  <si>
    <t>Incorporar como criterio de auditoría en los ejercicios de seguimiento y/o evaluación el componente de gestión del riesgo y cuantificar los riesgos materializados identificados.</t>
  </si>
  <si>
    <t>Establecer un control de asignación y seguimiento de las actividades funcionales y obligaciones contractuales asignadas al equipo de trabajo de la Oficina de Control Interno y realizar su respecto seguimiento.</t>
  </si>
  <si>
    <t>(1) Cuadro Control de Actividades</t>
  </si>
  <si>
    <t>La Oficina de Control Interno adelantó las siguientes acciones orientadas al control de asignación y seguimiento de actividades:
El 5 de febrero de 2026 se presentó la propuesta para la implementación de la herramienta Planner, con el propósito de realizar el seguimiento a la ejecución del Plan Anual de Auditorías de la vigencia 2026. En dicha sesión se acordó incorporar campos adicionales y la totalidad del plan, con el fin de efectuar posteriormente la asignación integral de actividades al equipo de trabajo.
Posteriormente, el 23 de febrero de 2026, una vez realizados los ajustes y definidos los informes finales a ejecutar durante la vigencia, se llevó a cabo una reunión presencial con todo el equipo, en la cual se efectuó la asignación de las actividades correspondientes.
Como soporte, se anexa el documento en formato PDF denominado “Descripción de actividades adelantadas en el marco del Plan de Gestión del Cambio – Asignación de responsabilidades Oficina de Control Interno”, así como el archivo en Excel que contiene el reporte generado desde Planner con la asignación de actividades al equipo de trabajo.</t>
  </si>
  <si>
    <t xml:space="preserve">Se valida la información reportada teniendo en cuenta que a través de la herramienta Planner se hace el control y seguimiento de las actividades funcionales y obligaciones asignadas al equipo de trabajo de la Oficina de Control Interno.
El avance de la actividad está acorde con las evidencias  y se da cumplimiento al  1,11 % de la actividad de acuerdo con la programación. </t>
  </si>
  <si>
    <t>Incorporar en el informe de seguimiento y evaluación de las acciones suscritas en los planes de mejoramiento y en el informe de gestión anual de la Oficina de Control Interno su respectivo estado, cierre de hallazgos y la estimación de la contribución en el fenecimiento de la cuenta fiscal anual.</t>
  </si>
  <si>
    <t>(2)  Informes</t>
  </si>
  <si>
    <t>Incorporar dentro de la agenda del Comité Institucional de Coordinación de Control Interno el seguimiento a las decisiones y acciones definidas.</t>
  </si>
  <si>
    <t>(2) Actas</t>
  </si>
  <si>
    <t>En cumplimiento de la actividad, se incorporó dentro de la agenda del Comité Institucional de Coordinación de Control Interno (CICCI), específicamente en el punto 3, la relación y el seguimiento a las decisiones y acciones de intervención definidas en sesiones anteriores.
Como evidencia, se anexa el acta del CICCI correspondiente a la sesión del 30 de enero de 2026.</t>
  </si>
  <si>
    <t xml:space="preserve">Se verifica que en el orden del día del Comité Institucional de Coordinación de Control Interno del 30 de enero de 2026 en el punto 3 del Acta Adjunta, que se incluiyo el seguimiento a las decisiones y acciones definidas.
El avance de la actividad está acorde con las evidencias  y se da cumplimiento al  1,11 % de la actividad de acuerdo con la programación. </t>
  </si>
  <si>
    <t>Hacer seguimiento a las decisiones y acciones de intervención definidas en las sesiones del Comité Institucional de Coordinación de Control Interno.</t>
  </si>
  <si>
    <t>Se realizó el seguimiento a los compromisos definidos en la Sesión No. 1 del Comité Institucional de Coordinación de Control Interno (CICCI), durante la Sesión No. 2 llevada a cabo el 27 de febrero de 2026, tal como se evidencia en la diapositiva 7 de la presentación correspondiente.
Como soporte, se anexa la presentación del CICCI No. 2.</t>
  </si>
  <si>
    <t xml:space="preserve">Se verifica que en el orden del día del Comité Institucional de Coordinación de Control Interno del 30 de enero de 2026 en el punto 3 del Acta Adjunta, en el que se desarrollodurante la sesión el seguimiento a las decisiones y acciones definidas.
El avance de la actividad está acorde con las evidencias  y se da cumplimiento al  1,11 % de la actividad de acuerdo con la programación. </t>
  </si>
  <si>
    <t>Fortalecer el 100% de la capacidad de gestión de las entidades del Sector Hábitat que promueva la innovación gubernamental la eficiencia administrativa y operativa como generadores de confianza ciudadana</t>
  </si>
  <si>
    <t>Porcentaje de implementación de las estrategias institucionales para la gestión integral del riesgo y el esquema de líneas de defensa</t>
  </si>
  <si>
    <t>Diseñar e implementar una estrategia institucional para la divulgación y apropiación de la política de gestión integral del riesgo, en el marco de la metodología establecida.</t>
  </si>
  <si>
    <t>1 Estrategia diseñada
Soportes de la ejecución de la actividades con reporte trimestral de avance</t>
  </si>
  <si>
    <t>Durante el primer trimestre de la vigencia 2026 se avanzó en el diseño e implementación de la estrategia institucional orientada a la divulgación y apropiación de la Política de Gestión Integral del Riesgo, en concordancia con la metodología establecida y los lineamientos del Departamento Administrativo de la Función Pública.
La planeación de estas estrategias constituye el primer paso para fortalecer la cultura de gestión del riesgo en la entidad, promoviendo la prevención, la toma de decisiones informadas y el cumplimiento de los objetivos institucionales. En este sentido, durante los siguientes trimestres se continuará con la implementación de actividades de sensibilización, divulgación, capacitación y seguimiento que permitan consolidar la apropiación de la Política de Gestión Integral del Riesgo en los diferentes procesos y dependencias de la entidad.</t>
  </si>
  <si>
    <t xml:space="preserve">Se valida la información reportada en la que se evidencia la "Estrategia de implementación y apropiación de la política riesgos 2026" junto con el Plan de Trabajo para la vigencia 2026.
El avance de la actividad está acorde con las evidencias  y se da cumplimiento al  0,56 % de la actividad de acuerdo con la programación. 
</t>
  </si>
  <si>
    <t>Diseñar e implementar una estrategia para el fortalecimiento del esquema de líneas de defensa y del mapa de aseguramiento de la Secretaría Distrital del Hábitat.</t>
  </si>
  <si>
    <t>Durante el primer trimestre de la vigencia 2026 se diseñó la estrategia para el fortalecimiento del esquema de líneas de defensa y del mapa de aseguramiento de la Secretaría Distrital del Hábitat, en concordancia con los lineamientos del Modelo Integrado de Planeación y Gestión – MIPG y las buenas prácticas en materia de control y gestión institucional.
En este periodo se realizó la revisión y análisis del esquema de líneas de defensa adoptado por la entidad, con el propósito de identificar oportunidades de mejora en la definición de roles, responsabilidades y mecanismos de articulación entre las diferentes instancias de aseguramiento.</t>
  </si>
  <si>
    <t xml:space="preserve">Se valida la información reportada en la que se evidencia la "Estrategia para esquema de líneas de defensa y mapa de aseguramiento 2026" junto con el Plan de Trabajo para la vigencia 2026.
El avance de la actividad está acorde con las evidencias  y se da cumplimiento al  0,56 % de la actividad de acuerdo con la programación. 
</t>
  </si>
  <si>
    <t>Total</t>
  </si>
  <si>
    <t>*Nota: Agregue la cantidad de filas que sea necesaria.</t>
  </si>
  <si>
    <t>Fecha de Elaboración:
(dd/mm/aa)</t>
  </si>
  <si>
    <t>Elaborado por: 
(Nombre y Cargo)</t>
  </si>
  <si>
    <t>Gloria Verónica Zambrano - Contratista - Oficina Asesora de Planeación</t>
  </si>
  <si>
    <t>Fecha de Verificación:
(dd/mm/aa)</t>
  </si>
  <si>
    <t>(Nombre y Cargo)</t>
  </si>
  <si>
    <t>Ana Carolina Rodríguez Rivero - Jefe Oficina Asesora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</si>
</sst>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4" x14ac:knownFonts="1">
    <font>
      <sz val="11"/>
      <color theme="1"/>
      <name val="Calibri"/>
      <family val="2"/>
      <scheme val="minor"/>
    </font>
    <font>
      <sz val="10"/>
      <color theme="1"/>
      <name val="Times New Roman"/>
      <family val="1"/>
    </font>
    <font>
      <u/>
      <sz val="11"/>
      <color theme="10"/>
      <name val="Calibri"/>
      <family val="2"/>
      <scheme val="minor"/>
    </font>
    <font>
      <b/>
      <sz val="10"/>
      <color rgb="FF000000"/>
      <name val="Times New Roman"/>
      <family val="1"/>
    </font>
    <font>
      <sz val="11"/>
      <color theme="1"/>
      <name val="Calibri"/>
      <family val="2"/>
      <scheme val="minor"/>
    </font>
    <font>
      <sz val="11"/>
      <color indexed="8"/>
      <name val="Calibri"/>
      <family val="2"/>
      <scheme val="minor"/>
    </font>
    <font>
      <sz val="11"/>
      <color rgb="FF000000"/>
      <name val="Calibri"/>
      <family val="2"/>
    </font>
    <font>
      <sz val="10"/>
      <name val="Arial"/>
      <family val="2"/>
    </font>
    <font>
      <sz val="10"/>
      <color rgb="FF000000"/>
      <name val="Times New Roman"/>
      <family val="1"/>
    </font>
    <font>
      <sz val="10"/>
      <name val="Times New Roman"/>
      <family val="1"/>
    </font>
    <font>
      <i/>
      <sz val="14"/>
      <name val="Times New Roman"/>
      <family val="1"/>
    </font>
    <font>
      <i/>
      <sz val="10"/>
      <name val="Times New Roman"/>
      <family val="1"/>
    </font>
    <font>
      <b/>
      <sz val="10"/>
      <name val="Times New Roman"/>
      <family val="1"/>
    </font>
    <font>
      <i/>
      <sz val="10"/>
      <color rgb="FFFF0000"/>
      <name val="Times New Roman"/>
      <family val="1"/>
    </font>
    <font>
      <b/>
      <sz val="14"/>
      <color theme="1"/>
      <name val="Times New Roman"/>
      <family val="1"/>
    </font>
    <font>
      <b/>
      <i/>
      <sz val="10"/>
      <color theme="1"/>
      <name val="Times New Roman"/>
      <family val="1"/>
    </font>
    <font>
      <u/>
      <sz val="10"/>
      <color theme="10"/>
      <name val="Times New Roman"/>
      <family val="1"/>
    </font>
    <font>
      <b/>
      <sz val="10"/>
      <color theme="1"/>
      <name val="Times New Roman"/>
      <family val="1"/>
    </font>
    <font>
      <b/>
      <sz val="14"/>
      <name val="Times New Roman"/>
      <family val="1"/>
    </font>
    <font>
      <b/>
      <i/>
      <sz val="12"/>
      <name val="Times New Roman"/>
      <family val="1"/>
    </font>
    <font>
      <sz val="10"/>
      <color rgb="FFFF0000"/>
      <name val="Times New Roman"/>
      <family val="1"/>
    </font>
    <font>
      <i/>
      <sz val="12"/>
      <name val="Times New Roman"/>
      <family val="1"/>
    </font>
    <font>
      <i/>
      <sz val="12"/>
      <color rgb="FFFF0000"/>
      <name val="Times New Roman"/>
      <family val="1"/>
    </font>
    <font>
      <sz val="14"/>
      <name val="Times New Roman"/>
      <family val="1"/>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bgColor rgb="FF000000"/>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249977111117893"/>
        <bgColor indexed="64"/>
      </patternFill>
    </fill>
  </fills>
  <borders count="91">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rgb="FF000000"/>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rgb="FF000000"/>
      </left>
      <right/>
      <top/>
      <bottom style="medium">
        <color rgb="FF000000"/>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bottom style="thin">
        <color indexed="64"/>
      </bottom>
      <diagonal/>
    </border>
    <border>
      <left style="thin">
        <color rgb="FF000000"/>
      </left>
      <right style="thin">
        <color rgb="FF000000"/>
      </right>
      <top style="thin">
        <color rgb="FF000000"/>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rgb="FF000000"/>
      </bottom>
      <diagonal/>
    </border>
    <border>
      <left style="medium">
        <color indexed="64"/>
      </left>
      <right style="thin">
        <color indexed="64"/>
      </right>
      <top style="medium">
        <color rgb="FF000000"/>
      </top>
      <bottom style="thin">
        <color indexed="64"/>
      </bottom>
      <diagonal/>
    </border>
    <border>
      <left style="medium">
        <color indexed="64"/>
      </left>
      <right style="thin">
        <color indexed="64"/>
      </right>
      <top style="thin">
        <color indexed="64"/>
      </top>
      <bottom style="medium">
        <color rgb="FF000000"/>
      </bottom>
      <diagonal/>
    </border>
    <border>
      <left style="thin">
        <color rgb="FF000000"/>
      </left>
      <right style="thin">
        <color rgb="FF000000"/>
      </right>
      <top/>
      <bottom style="thin">
        <color rgb="FF000000"/>
      </bottom>
      <diagonal/>
    </border>
  </borders>
  <cellStyleXfs count="107">
    <xf numFmtId="0" fontId="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7" fillId="0" borderId="0"/>
    <xf numFmtId="0" fontId="4"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318">
    <xf numFmtId="0" fontId="0" fillId="0" borderId="0" xfId="0"/>
    <xf numFmtId="0" fontId="14"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3" fillId="0" borderId="0" xfId="0" applyFont="1" applyAlignment="1" applyProtection="1">
      <alignment horizontal="center" vertical="center" wrapText="1"/>
      <protection locked="0"/>
    </xf>
    <xf numFmtId="0" fontId="15" fillId="2" borderId="0" xfId="0" applyFont="1" applyFill="1" applyProtection="1">
      <protection locked="0"/>
    </xf>
    <xf numFmtId="0" fontId="1" fillId="2" borderId="0" xfId="0" applyFont="1" applyFill="1" applyProtection="1">
      <protection locked="0"/>
    </xf>
    <xf numFmtId="0" fontId="1" fillId="2" borderId="0" xfId="0" applyFont="1" applyFill="1" applyAlignment="1" applyProtection="1">
      <alignment horizontal="center"/>
      <protection locked="0"/>
    </xf>
    <xf numFmtId="0" fontId="9" fillId="2" borderId="0" xfId="0" applyFont="1" applyFill="1" applyAlignment="1" applyProtection="1">
      <alignment horizontal="center" vertical="top" wrapText="1"/>
      <protection locked="0"/>
    </xf>
    <xf numFmtId="0" fontId="3" fillId="2" borderId="0" xfId="0" applyFont="1" applyFill="1" applyAlignment="1" applyProtection="1">
      <alignment vertical="center"/>
      <protection locked="0"/>
    </xf>
    <xf numFmtId="0" fontId="1" fillId="0" borderId="0" xfId="0" applyFont="1" applyProtection="1">
      <protection locked="0"/>
    </xf>
    <xf numFmtId="0" fontId="1" fillId="2" borderId="2" xfId="0" applyFont="1" applyFill="1" applyBorder="1" applyProtection="1">
      <protection locked="0"/>
    </xf>
    <xf numFmtId="0" fontId="1" fillId="0" borderId="0" xfId="0" applyFont="1" applyAlignment="1" applyProtection="1">
      <alignment horizontal="center"/>
      <protection locked="0"/>
    </xf>
    <xf numFmtId="0" fontId="1" fillId="2" borderId="0" xfId="0" applyFont="1" applyFill="1" applyAlignment="1" applyProtection="1">
      <alignment vertical="center"/>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17" fillId="6" borderId="48" xfId="0" applyFont="1" applyFill="1" applyBorder="1" applyAlignment="1" applyProtection="1">
      <alignment horizontal="center" vertical="center"/>
    </xf>
    <xf numFmtId="0" fontId="17" fillId="6" borderId="5" xfId="0" applyFont="1" applyFill="1" applyBorder="1" applyAlignment="1" applyProtection="1">
      <alignment horizontal="center" vertical="center"/>
    </xf>
    <xf numFmtId="0" fontId="3" fillId="3" borderId="24" xfId="0" applyFont="1" applyFill="1" applyBorder="1" applyAlignment="1" applyProtection="1">
      <alignment horizontal="center" vertical="center" wrapText="1"/>
    </xf>
    <xf numFmtId="0" fontId="3" fillId="3" borderId="16" xfId="0" applyFont="1" applyFill="1" applyBorder="1" applyAlignment="1" applyProtection="1">
      <alignment horizontal="center" vertical="center" wrapText="1"/>
    </xf>
    <xf numFmtId="0" fontId="3" fillId="3" borderId="13" xfId="0" applyFont="1" applyFill="1" applyBorder="1" applyAlignment="1" applyProtection="1">
      <alignment horizontal="center" vertical="center" wrapText="1"/>
    </xf>
    <xf numFmtId="0" fontId="3" fillId="3" borderId="23" xfId="0" applyFont="1" applyFill="1" applyBorder="1" applyAlignment="1" applyProtection="1">
      <alignment horizontal="center" vertical="center" wrapText="1"/>
    </xf>
    <xf numFmtId="0" fontId="3" fillId="3" borderId="48" xfId="0" applyFont="1" applyFill="1" applyBorder="1" applyAlignment="1" applyProtection="1">
      <alignment horizontal="center" vertical="center" wrapText="1"/>
    </xf>
    <xf numFmtId="0" fontId="3" fillId="3" borderId="27" xfId="0" applyFont="1" applyFill="1" applyBorder="1" applyAlignment="1" applyProtection="1">
      <alignment horizontal="center" vertical="center" wrapText="1"/>
    </xf>
    <xf numFmtId="0" fontId="17" fillId="6" borderId="51" xfId="0" applyFont="1" applyFill="1" applyBorder="1" applyAlignment="1" applyProtection="1">
      <alignment horizontal="center" vertical="center"/>
    </xf>
    <xf numFmtId="0" fontId="17" fillId="6" borderId="53" xfId="0" applyFont="1" applyFill="1" applyBorder="1" applyAlignment="1" applyProtection="1">
      <alignment horizontal="center" vertical="center"/>
    </xf>
    <xf numFmtId="0" fontId="17" fillId="6" borderId="52" xfId="0" applyFont="1" applyFill="1" applyBorder="1" applyAlignment="1" applyProtection="1">
      <alignment horizontal="center" vertical="center"/>
    </xf>
    <xf numFmtId="0" fontId="3" fillId="3" borderId="41" xfId="0" applyFont="1" applyFill="1" applyBorder="1" applyAlignment="1" applyProtection="1">
      <alignment horizontal="center" vertical="center" wrapText="1"/>
    </xf>
    <xf numFmtId="0" fontId="3" fillId="3" borderId="4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20" xfId="0" applyFont="1" applyFill="1" applyBorder="1" applyAlignment="1" applyProtection="1">
      <alignment horizontal="center" vertical="center" wrapText="1"/>
    </xf>
    <xf numFmtId="0" fontId="3" fillId="3" borderId="52" xfId="0" applyFont="1" applyFill="1" applyBorder="1" applyAlignment="1" applyProtection="1">
      <alignment horizontal="center" vertical="center" wrapText="1"/>
    </xf>
    <xf numFmtId="0" fontId="3" fillId="8" borderId="24" xfId="0" applyFont="1" applyFill="1" applyBorder="1" applyAlignment="1" applyProtection="1">
      <alignment horizontal="center" vertical="center" wrapText="1"/>
    </xf>
    <xf numFmtId="0" fontId="3" fillId="8" borderId="16" xfId="0" applyFont="1" applyFill="1" applyBorder="1" applyAlignment="1" applyProtection="1">
      <alignment horizontal="center" vertical="center" wrapText="1"/>
    </xf>
    <xf numFmtId="0" fontId="3" fillId="8" borderId="73" xfId="0" applyFont="1" applyFill="1" applyBorder="1" applyAlignment="1" applyProtection="1">
      <alignment horizontal="center" vertical="center" wrapText="1"/>
    </xf>
    <xf numFmtId="0" fontId="3" fillId="3" borderId="24" xfId="0" applyFont="1" applyFill="1" applyBorder="1" applyAlignment="1" applyProtection="1">
      <alignment horizontal="center" vertical="center" wrapText="1"/>
    </xf>
    <xf numFmtId="0" fontId="3" fillId="3" borderId="16" xfId="0" applyFont="1" applyFill="1" applyBorder="1" applyAlignment="1" applyProtection="1">
      <alignment horizontal="center" vertical="center" wrapText="1"/>
    </xf>
    <xf numFmtId="0" fontId="3" fillId="3" borderId="73" xfId="0" applyFont="1" applyFill="1" applyBorder="1" applyAlignment="1" applyProtection="1">
      <alignment horizontal="center" vertical="center" wrapText="1"/>
    </xf>
    <xf numFmtId="0" fontId="3" fillId="3" borderId="19"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20"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xf>
    <xf numFmtId="0" fontId="1" fillId="2" borderId="24" xfId="0" applyFont="1" applyFill="1" applyBorder="1" applyAlignment="1" applyProtection="1">
      <alignment horizontal="center" vertical="center" wrapText="1"/>
    </xf>
    <xf numFmtId="0" fontId="1" fillId="2" borderId="14" xfId="0" applyFont="1" applyFill="1" applyBorder="1" applyAlignment="1" applyProtection="1">
      <alignment horizontal="center" vertical="center" wrapText="1"/>
    </xf>
    <xf numFmtId="0" fontId="8" fillId="2" borderId="47"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2" fontId="1" fillId="2" borderId="23" xfId="0" applyNumberFormat="1"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2" fontId="8" fillId="2" borderId="13" xfId="0" applyNumberFormat="1" applyFont="1" applyFill="1" applyBorder="1" applyAlignment="1" applyProtection="1">
      <alignment horizontal="center" vertical="center" wrapText="1"/>
    </xf>
    <xf numFmtId="0" fontId="8" fillId="2" borderId="23" xfId="0" applyFont="1" applyFill="1" applyBorder="1" applyAlignment="1" applyProtection="1">
      <alignment horizontal="center" vertical="center" wrapText="1"/>
    </xf>
    <xf numFmtId="0" fontId="1" fillId="2" borderId="52" xfId="0" applyFont="1" applyFill="1" applyBorder="1" applyAlignment="1" applyProtection="1">
      <alignment horizontal="center" vertical="center"/>
    </xf>
    <xf numFmtId="0" fontId="1" fillId="2" borderId="71" xfId="0" applyFont="1" applyFill="1" applyBorder="1" applyAlignment="1" applyProtection="1">
      <alignment horizontal="center" vertical="center" wrapText="1"/>
    </xf>
    <xf numFmtId="0" fontId="1" fillId="2" borderId="69"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2" fontId="1" fillId="2" borderId="64" xfId="0" applyNumberFormat="1"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2" fontId="8" fillId="2" borderId="11" xfId="0" applyNumberFormat="1"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55" xfId="0" applyFont="1" applyFill="1" applyBorder="1" applyAlignment="1" applyProtection="1">
      <alignment horizontal="center" vertical="center" wrapText="1"/>
    </xf>
    <xf numFmtId="0" fontId="17" fillId="2" borderId="21" xfId="0" applyFont="1" applyFill="1" applyBorder="1" applyAlignment="1" applyProtection="1">
      <alignment horizontal="center" vertical="center" wrapText="1"/>
    </xf>
    <xf numFmtId="2" fontId="8" fillId="2" borderId="47" xfId="0" applyNumberFormat="1" applyFont="1" applyFill="1" applyBorder="1" applyAlignment="1" applyProtection="1">
      <alignment horizontal="center" vertical="center" wrapText="1"/>
    </xf>
    <xf numFmtId="0" fontId="17" fillId="2" borderId="23" xfId="0" applyFont="1" applyFill="1" applyBorder="1" applyAlignment="1" applyProtection="1">
      <alignment horizontal="center" vertical="center" wrapText="1"/>
    </xf>
    <xf numFmtId="0" fontId="1" fillId="2" borderId="41" xfId="0" applyFont="1" applyFill="1" applyBorder="1" applyAlignment="1" applyProtection="1">
      <alignment horizontal="center" vertical="center" wrapText="1"/>
    </xf>
    <xf numFmtId="0" fontId="1" fillId="2" borderId="72"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8" fillId="2" borderId="35"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2" fontId="1" fillId="2" borderId="7" xfId="0" applyNumberFormat="1" applyFont="1" applyFill="1" applyBorder="1" applyAlignment="1" applyProtection="1">
      <alignment horizontal="center" vertical="center" wrapText="1"/>
    </xf>
    <xf numFmtId="0" fontId="1" fillId="2" borderId="8" xfId="0" applyFont="1" applyFill="1" applyBorder="1" applyAlignment="1" applyProtection="1">
      <alignment vertical="center" wrapText="1"/>
    </xf>
    <xf numFmtId="0" fontId="1" fillId="2" borderId="2" xfId="0" applyFont="1" applyFill="1" applyBorder="1" applyAlignment="1" applyProtection="1">
      <alignment vertical="center" wrapText="1"/>
    </xf>
    <xf numFmtId="2" fontId="8" fillId="2" borderId="9" xfId="0" applyNumberFormat="1"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36" xfId="0" applyFont="1" applyFill="1" applyBorder="1" applyAlignment="1" applyProtection="1">
      <alignment horizontal="center" vertical="center" wrapText="1"/>
    </xf>
    <xf numFmtId="2" fontId="8" fillId="2" borderId="2" xfId="0" applyNumberFormat="1" applyFont="1" applyFill="1" applyBorder="1" applyAlignment="1" applyProtection="1">
      <alignment horizontal="center" vertical="center" wrapText="1"/>
    </xf>
    <xf numFmtId="0" fontId="17" fillId="2" borderId="35" xfId="0" applyFont="1" applyFill="1" applyBorder="1" applyAlignment="1" applyProtection="1">
      <alignment horizontal="center" vertical="center" wrapText="1"/>
    </xf>
    <xf numFmtId="0" fontId="8" fillId="4" borderId="35" xfId="0" applyFont="1" applyFill="1" applyBorder="1" applyAlignment="1" applyProtection="1">
      <alignment horizontal="center" vertical="center" wrapText="1"/>
    </xf>
    <xf numFmtId="2" fontId="8" fillId="2" borderId="8" xfId="0" applyNumberFormat="1" applyFont="1" applyFill="1" applyBorder="1" applyAlignment="1" applyProtection="1">
      <alignment horizontal="center" vertical="center" wrapText="1"/>
    </xf>
    <xf numFmtId="2" fontId="8" fillId="2" borderId="36" xfId="0" applyNumberFormat="1" applyFont="1" applyFill="1" applyBorder="1" applyAlignment="1" applyProtection="1">
      <alignment horizontal="center" vertical="center" wrapText="1"/>
    </xf>
    <xf numFmtId="0" fontId="1" fillId="2" borderId="56" xfId="0" applyFont="1" applyFill="1" applyBorder="1" applyAlignment="1" applyProtection="1">
      <alignment horizontal="center" vertical="center"/>
    </xf>
    <xf numFmtId="0" fontId="8" fillId="2" borderId="55"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1" fillId="2" borderId="11" xfId="0" applyFont="1" applyFill="1" applyBorder="1" applyProtection="1"/>
    <xf numFmtId="0" fontId="1" fillId="2" borderId="12" xfId="0" applyFont="1" applyFill="1" applyBorder="1" applyAlignment="1" applyProtection="1">
      <alignment vertical="center" wrapText="1"/>
    </xf>
    <xf numFmtId="2" fontId="8" fillId="2" borderId="10" xfId="0" applyNumberFormat="1" applyFont="1" applyFill="1" applyBorder="1" applyAlignment="1" applyProtection="1">
      <alignment horizontal="center" vertical="center" wrapText="1"/>
    </xf>
    <xf numFmtId="9" fontId="1" fillId="2" borderId="10" xfId="0" applyNumberFormat="1" applyFont="1" applyFill="1" applyBorder="1" applyAlignment="1" applyProtection="1">
      <alignment vertical="center" wrapText="1"/>
    </xf>
    <xf numFmtId="0" fontId="1" fillId="2" borderId="52"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47" xfId="0" applyFont="1" applyFill="1" applyBorder="1" applyAlignment="1" applyProtection="1">
      <alignment horizontal="center" vertical="center" wrapText="1"/>
    </xf>
    <xf numFmtId="0" fontId="1" fillId="2" borderId="23" xfId="0" applyFont="1" applyFill="1" applyBorder="1" applyAlignment="1" applyProtection="1">
      <alignment vertical="center" wrapText="1"/>
    </xf>
    <xf numFmtId="2" fontId="8" fillId="2" borderId="15" xfId="0" applyNumberFormat="1" applyFont="1" applyFill="1" applyBorder="1" applyAlignment="1" applyProtection="1">
      <alignment horizontal="center" vertical="center" wrapText="1"/>
    </xf>
    <xf numFmtId="2" fontId="8" fillId="2" borderId="14" xfId="0" applyNumberFormat="1" applyFont="1" applyFill="1" applyBorder="1" applyAlignment="1" applyProtection="1">
      <alignment horizontal="center" vertical="center" wrapText="1"/>
    </xf>
    <xf numFmtId="2" fontId="8" fillId="2" borderId="23" xfId="0" applyNumberFormat="1"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21" xfId="0" applyFont="1" applyFill="1" applyBorder="1" applyAlignment="1" applyProtection="1">
      <alignment vertical="center" wrapText="1"/>
    </xf>
    <xf numFmtId="2" fontId="1" fillId="2" borderId="12" xfId="0" applyNumberFormat="1" applyFont="1" applyFill="1" applyBorder="1" applyAlignment="1" applyProtection="1">
      <alignment horizontal="center" vertical="center" wrapText="1"/>
    </xf>
    <xf numFmtId="2" fontId="1" fillId="2" borderId="21" xfId="0" applyNumberFormat="1" applyFont="1" applyFill="1" applyBorder="1" applyAlignment="1" applyProtection="1">
      <alignment horizontal="center" vertical="center" wrapText="1"/>
    </xf>
    <xf numFmtId="0" fontId="1" fillId="2" borderId="13" xfId="0" applyFont="1" applyFill="1" applyBorder="1" applyAlignment="1" applyProtection="1">
      <alignment horizontal="left" vertical="center" wrapText="1"/>
    </xf>
    <xf numFmtId="2" fontId="1" fillId="2" borderId="13" xfId="0" applyNumberFormat="1" applyFont="1" applyFill="1" applyBorder="1" applyAlignment="1" applyProtection="1">
      <alignment horizontal="center" vertical="center" wrapText="1"/>
    </xf>
    <xf numFmtId="0" fontId="1" fillId="2" borderId="2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35" xfId="0" applyFont="1" applyFill="1" applyBorder="1" applyAlignment="1" applyProtection="1">
      <alignment vertical="center" wrapText="1"/>
    </xf>
    <xf numFmtId="0" fontId="1" fillId="2" borderId="2" xfId="0" applyFont="1" applyFill="1" applyBorder="1" applyAlignment="1" applyProtection="1">
      <alignment horizontal="left" vertical="center" wrapText="1"/>
    </xf>
    <xf numFmtId="9" fontId="1" fillId="2" borderId="2" xfId="0" applyNumberFormat="1" applyFont="1" applyFill="1" applyBorder="1" applyAlignment="1" applyProtection="1">
      <alignment horizontal="center" vertical="center" wrapText="1"/>
    </xf>
    <xf numFmtId="2" fontId="1" fillId="2" borderId="9" xfId="0" applyNumberFormat="1" applyFont="1" applyFill="1" applyBorder="1" applyAlignment="1" applyProtection="1">
      <alignment horizontal="center" vertical="center" wrapText="1"/>
    </xf>
    <xf numFmtId="0" fontId="1" fillId="2" borderId="2" xfId="0" applyFont="1" applyFill="1" applyBorder="1" applyProtection="1"/>
    <xf numFmtId="2" fontId="1" fillId="2" borderId="35" xfId="0" applyNumberFormat="1" applyFont="1" applyFill="1" applyBorder="1" applyAlignment="1" applyProtection="1">
      <alignment horizontal="center" vertical="center" wrapText="1"/>
    </xf>
    <xf numFmtId="0" fontId="1" fillId="2" borderId="9" xfId="0" applyFont="1" applyFill="1" applyBorder="1" applyAlignment="1" applyProtection="1">
      <alignment vertical="center" wrapText="1"/>
    </xf>
    <xf numFmtId="2" fontId="1" fillId="2" borderId="2" xfId="0" applyNumberFormat="1" applyFont="1" applyFill="1" applyBorder="1" applyAlignment="1" applyProtection="1">
      <alignment horizontal="center" vertical="center" wrapText="1"/>
    </xf>
    <xf numFmtId="0" fontId="1" fillId="2" borderId="36" xfId="0" applyFont="1" applyFill="1" applyBorder="1" applyAlignment="1" applyProtection="1">
      <alignment vertical="center" wrapText="1"/>
    </xf>
    <xf numFmtId="0" fontId="1" fillId="2" borderId="35" xfId="0" applyFont="1" applyFill="1" applyBorder="1" applyAlignment="1" applyProtection="1">
      <alignment horizontal="center" vertical="center" wrapText="1"/>
    </xf>
    <xf numFmtId="0" fontId="1" fillId="2" borderId="40"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1" fillId="2" borderId="27" xfId="0" applyFont="1" applyFill="1" applyBorder="1" applyAlignment="1" applyProtection="1">
      <alignment horizontal="center" vertical="center" wrapText="1"/>
    </xf>
    <xf numFmtId="0" fontId="1" fillId="2" borderId="22" xfId="0" applyFont="1" applyFill="1" applyBorder="1" applyAlignment="1" applyProtection="1">
      <alignment horizontal="center" vertical="center" wrapText="1"/>
    </xf>
    <xf numFmtId="0" fontId="1" fillId="2" borderId="24"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2" fontId="1" fillId="2" borderId="10" xfId="0" applyNumberFormat="1" applyFont="1" applyFill="1" applyBorder="1" applyAlignment="1" applyProtection="1">
      <alignment horizontal="center" vertical="center" wrapText="1"/>
    </xf>
    <xf numFmtId="2" fontId="1" fillId="2" borderId="11" xfId="0" applyNumberFormat="1" applyFont="1" applyFill="1" applyBorder="1" applyAlignment="1" applyProtection="1">
      <alignment horizontal="center" vertical="center" wrapText="1"/>
    </xf>
    <xf numFmtId="2" fontId="1" fillId="2" borderId="55" xfId="0" applyNumberFormat="1" applyFont="1" applyFill="1" applyBorder="1" applyAlignment="1" applyProtection="1">
      <alignment horizontal="center" vertical="center" wrapText="1"/>
    </xf>
    <xf numFmtId="0" fontId="1" fillId="2" borderId="59" xfId="0" applyFont="1" applyFill="1" applyBorder="1" applyAlignment="1" applyProtection="1">
      <alignment horizontal="center" vertical="center" wrapText="1"/>
    </xf>
    <xf numFmtId="2" fontId="1" fillId="2" borderId="74" xfId="0" applyNumberFormat="1" applyFont="1" applyFill="1" applyBorder="1" applyAlignment="1" applyProtection="1">
      <alignment horizontal="center" vertical="center" wrapText="1"/>
    </xf>
    <xf numFmtId="0" fontId="1" fillId="2" borderId="37" xfId="0" applyFont="1" applyFill="1" applyBorder="1" applyAlignment="1" applyProtection="1">
      <alignment horizontal="center" vertical="center" wrapText="1"/>
    </xf>
    <xf numFmtId="0" fontId="9" fillId="2" borderId="38" xfId="0" applyFont="1" applyFill="1" applyBorder="1" applyAlignment="1" applyProtection="1">
      <alignment horizontal="center" vertical="center" wrapText="1"/>
    </xf>
    <xf numFmtId="2" fontId="1" fillId="2" borderId="39" xfId="0" applyNumberFormat="1" applyFont="1" applyFill="1" applyBorder="1" applyAlignment="1" applyProtection="1">
      <alignment horizontal="center" vertical="center" wrapText="1"/>
    </xf>
    <xf numFmtId="0" fontId="9" fillId="2" borderId="37" xfId="0" applyFont="1" applyFill="1" applyBorder="1" applyAlignment="1" applyProtection="1">
      <alignment horizontal="center" vertical="center" wrapText="1"/>
    </xf>
    <xf numFmtId="0" fontId="9" fillId="2" borderId="63" xfId="0" applyFont="1" applyFill="1" applyBorder="1" applyAlignment="1" applyProtection="1">
      <alignment horizontal="center" vertical="center" wrapText="1"/>
    </xf>
    <xf numFmtId="0" fontId="1" fillId="2" borderId="90"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49" xfId="0" applyFont="1" applyFill="1" applyBorder="1" applyAlignment="1" applyProtection="1">
      <alignment horizontal="center" vertical="center" wrapText="1"/>
    </xf>
    <xf numFmtId="0" fontId="1" fillId="2" borderId="44" xfId="0"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xf numFmtId="0" fontId="9" fillId="2" borderId="15" xfId="0" applyFont="1" applyFill="1" applyBorder="1" applyAlignment="1" applyProtection="1">
      <alignment horizontal="center" vertical="center" wrapText="1"/>
    </xf>
    <xf numFmtId="2" fontId="1" fillId="2" borderId="14" xfId="0" applyNumberFormat="1" applyFont="1" applyFill="1" applyBorder="1" applyAlignment="1" applyProtection="1">
      <alignment horizontal="center" vertical="center" wrapText="1"/>
    </xf>
    <xf numFmtId="0" fontId="9" fillId="2" borderId="47"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wrapText="1"/>
    </xf>
    <xf numFmtId="0" fontId="1" fillId="2" borderId="46"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2" fontId="1" fillId="2" borderId="8" xfId="0" applyNumberFormat="1" applyFont="1" applyFill="1" applyBorder="1" applyAlignment="1" applyProtection="1">
      <alignment horizontal="center" vertical="center" wrapText="1"/>
    </xf>
    <xf numFmtId="0" fontId="9" fillId="2" borderId="36" xfId="0" applyFont="1" applyFill="1" applyBorder="1" applyAlignment="1" applyProtection="1">
      <alignment horizontal="center" vertical="center" wrapText="1"/>
    </xf>
    <xf numFmtId="0" fontId="9" fillId="2" borderId="35" xfId="0" applyFont="1" applyFill="1" applyBorder="1" applyAlignment="1" applyProtection="1">
      <alignment horizontal="center" vertical="center" wrapText="1"/>
    </xf>
    <xf numFmtId="2" fontId="1" fillId="2" borderId="36" xfId="0" applyNumberFormat="1" applyFont="1" applyFill="1" applyBorder="1" applyAlignment="1" applyProtection="1">
      <alignment horizontal="center" vertical="center" wrapText="1"/>
    </xf>
    <xf numFmtId="9" fontId="9" fillId="2" borderId="35" xfId="0" applyNumberFormat="1" applyFont="1" applyFill="1" applyBorder="1" applyAlignment="1" applyProtection="1">
      <alignment horizontal="center" vertical="center" wrapText="1"/>
    </xf>
    <xf numFmtId="9" fontId="9" fillId="2" borderId="9" xfId="0" applyNumberFormat="1" applyFont="1" applyFill="1" applyBorder="1" applyAlignment="1" applyProtection="1">
      <alignment horizontal="center" vertical="center" wrapText="1"/>
    </xf>
    <xf numFmtId="0" fontId="1" fillId="2" borderId="76" xfId="0" applyFont="1" applyFill="1" applyBorder="1" applyAlignment="1" applyProtection="1">
      <alignment horizontal="center" vertical="center" wrapText="1"/>
    </xf>
    <xf numFmtId="0" fontId="1" fillId="2" borderId="70" xfId="0"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1" fillId="2" borderId="20" xfId="0" applyFont="1" applyFill="1" applyBorder="1" applyAlignment="1" applyProtection="1">
      <alignment horizontal="center" vertical="center" wrapText="1"/>
    </xf>
    <xf numFmtId="0" fontId="1" fillId="2" borderId="40" xfId="0" applyFont="1" applyFill="1" applyBorder="1" applyAlignment="1" applyProtection="1">
      <alignment horizontal="center" vertical="center" wrapText="1"/>
    </xf>
    <xf numFmtId="2" fontId="1" fillId="2" borderId="43" xfId="0" applyNumberFormat="1"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9" fillId="2" borderId="55" xfId="0" applyFont="1" applyFill="1" applyBorder="1" applyAlignment="1" applyProtection="1">
      <alignment horizontal="center" vertical="center" wrapText="1"/>
    </xf>
    <xf numFmtId="0" fontId="1" fillId="2" borderId="77" xfId="0" applyFont="1" applyFill="1" applyBorder="1" applyAlignment="1" applyProtection="1">
      <alignment horizontal="center" vertical="center" wrapText="1"/>
    </xf>
    <xf numFmtId="0" fontId="1" fillId="2" borderId="78" xfId="0" applyFont="1" applyFill="1" applyBorder="1" applyAlignment="1" applyProtection="1">
      <alignment horizontal="center" vertical="center" wrapText="1"/>
    </xf>
    <xf numFmtId="0" fontId="1" fillId="2" borderId="79" xfId="0" applyFont="1" applyFill="1" applyBorder="1" applyAlignment="1" applyProtection="1">
      <alignment horizontal="center" vertical="center" wrapText="1"/>
    </xf>
    <xf numFmtId="0" fontId="1" fillId="2" borderId="50" xfId="0" applyFont="1" applyFill="1" applyBorder="1" applyAlignment="1" applyProtection="1">
      <alignment horizontal="center" vertical="center" wrapText="1"/>
    </xf>
    <xf numFmtId="0" fontId="1" fillId="2" borderId="88" xfId="0" applyFont="1" applyFill="1" applyBorder="1" applyAlignment="1" applyProtection="1">
      <alignment horizontal="center" vertical="center" wrapText="1"/>
    </xf>
    <xf numFmtId="0" fontId="1" fillId="2" borderId="80" xfId="0" applyFont="1" applyFill="1" applyBorder="1" applyAlignment="1" applyProtection="1">
      <alignment horizontal="center" vertical="center" wrapText="1"/>
    </xf>
    <xf numFmtId="2" fontId="1" fillId="2" borderId="81" xfId="0" applyNumberFormat="1" applyFont="1" applyFill="1" applyBorder="1" applyAlignment="1" applyProtection="1">
      <alignment horizontal="center" vertical="center" wrapText="1"/>
    </xf>
    <xf numFmtId="2" fontId="1" fillId="2" borderId="15" xfId="0" applyNumberFormat="1" applyFont="1" applyFill="1" applyBorder="1" applyAlignment="1" applyProtection="1">
      <alignment horizontal="center" vertical="center" wrapText="1"/>
    </xf>
    <xf numFmtId="0" fontId="1" fillId="2" borderId="67" xfId="0" applyFont="1" applyFill="1" applyBorder="1" applyAlignment="1" applyProtection="1">
      <alignment horizontal="center" vertical="center" wrapText="1"/>
    </xf>
    <xf numFmtId="2" fontId="1" fillId="2" borderId="82" xfId="0" applyNumberFormat="1" applyFont="1" applyFill="1" applyBorder="1" applyAlignment="1" applyProtection="1">
      <alignment horizontal="center" vertical="center" wrapText="1"/>
    </xf>
    <xf numFmtId="9" fontId="9" fillId="2" borderId="8" xfId="0" applyNumberFormat="1" applyFont="1" applyFill="1" applyBorder="1" applyAlignment="1" applyProtection="1">
      <alignment horizontal="center" vertical="center" wrapText="1"/>
    </xf>
    <xf numFmtId="9" fontId="9" fillId="2" borderId="2" xfId="0" applyNumberFormat="1" applyFont="1" applyFill="1" applyBorder="1" applyAlignment="1" applyProtection="1">
      <alignment horizontal="center" vertical="center" wrapText="1"/>
    </xf>
    <xf numFmtId="9" fontId="9" fillId="2" borderId="36" xfId="0" applyNumberFormat="1" applyFont="1" applyFill="1" applyBorder="1" applyAlignment="1" applyProtection="1">
      <alignment horizontal="center" vertical="center" wrapText="1"/>
    </xf>
    <xf numFmtId="0" fontId="1" fillId="2" borderId="68" xfId="0" applyFont="1" applyFill="1" applyBorder="1" applyAlignment="1" applyProtection="1">
      <alignment horizontal="center" vertical="center" wrapText="1"/>
    </xf>
    <xf numFmtId="0" fontId="1" fillId="2" borderId="83" xfId="0" applyFont="1" applyFill="1" applyBorder="1" applyAlignment="1" applyProtection="1">
      <alignment horizontal="center" vertical="center" wrapText="1"/>
    </xf>
    <xf numFmtId="0" fontId="1" fillId="2" borderId="84" xfId="0" applyFont="1" applyFill="1" applyBorder="1" applyAlignment="1" applyProtection="1">
      <alignment horizontal="center" vertical="center" wrapText="1"/>
    </xf>
    <xf numFmtId="0" fontId="1" fillId="2" borderId="87" xfId="0" applyFont="1" applyFill="1" applyBorder="1" applyAlignment="1" applyProtection="1">
      <alignment horizontal="center" vertical="center" wrapText="1"/>
    </xf>
    <xf numFmtId="0" fontId="1" fillId="2" borderId="89" xfId="0" applyFont="1" applyFill="1" applyBorder="1" applyAlignment="1" applyProtection="1">
      <alignment horizontal="center" vertical="center" wrapText="1"/>
    </xf>
    <xf numFmtId="0" fontId="1" fillId="2" borderId="85" xfId="0" applyFont="1" applyFill="1" applyBorder="1" applyAlignment="1" applyProtection="1">
      <alignment horizontal="center" vertical="center" wrapText="1"/>
    </xf>
    <xf numFmtId="2" fontId="1" fillId="2" borderId="86" xfId="0" applyNumberFormat="1" applyFont="1" applyFill="1" applyBorder="1" applyAlignment="1" applyProtection="1">
      <alignment horizontal="center" vertical="center" wrapText="1"/>
    </xf>
    <xf numFmtId="0" fontId="9" fillId="2" borderId="21" xfId="0" applyFont="1" applyFill="1" applyBorder="1" applyAlignment="1" applyProtection="1">
      <alignment horizontal="center" vertical="center" wrapText="1"/>
    </xf>
    <xf numFmtId="0" fontId="1" fillId="2" borderId="56" xfId="0" applyFont="1" applyFill="1" applyBorder="1" applyAlignment="1" applyProtection="1">
      <alignment horizontal="center" vertical="center" wrapText="1"/>
    </xf>
    <xf numFmtId="0" fontId="1" fillId="2" borderId="71" xfId="0" applyFont="1" applyFill="1" applyBorder="1" applyAlignment="1" applyProtection="1">
      <alignment horizontal="center" vertical="center" wrapText="1"/>
    </xf>
    <xf numFmtId="0" fontId="1" fillId="2" borderId="75" xfId="0" applyFont="1" applyFill="1" applyBorder="1" applyAlignment="1" applyProtection="1">
      <alignment horizontal="center" vertical="center" wrapText="1"/>
    </xf>
    <xf numFmtId="0" fontId="1" fillId="2" borderId="28" xfId="0" applyFont="1" applyFill="1" applyBorder="1" applyAlignment="1" applyProtection="1">
      <alignment horizontal="center" vertical="center" wrapText="1"/>
    </xf>
    <xf numFmtId="0" fontId="1" fillId="2" borderId="64" xfId="0" applyFont="1" applyFill="1" applyBorder="1" applyAlignment="1" applyProtection="1">
      <alignment horizontal="center" vertical="center" wrapText="1"/>
    </xf>
    <xf numFmtId="0" fontId="1" fillId="2" borderId="54" xfId="0" applyFont="1" applyFill="1" applyBorder="1" applyAlignment="1" applyProtection="1">
      <alignment horizontal="center" vertical="center" wrapText="1"/>
    </xf>
    <xf numFmtId="0" fontId="9" fillId="2" borderId="39" xfId="0" applyFont="1" applyFill="1" applyBorder="1" applyAlignment="1" applyProtection="1">
      <alignment horizontal="center" vertical="center" wrapText="1"/>
    </xf>
    <xf numFmtId="2" fontId="1" fillId="2" borderId="37" xfId="0" applyNumberFormat="1" applyFont="1" applyFill="1" applyBorder="1" applyAlignment="1" applyProtection="1">
      <alignment horizontal="center" vertical="center" wrapText="1"/>
    </xf>
    <xf numFmtId="0" fontId="1" fillId="2" borderId="56" xfId="0" applyFont="1" applyFill="1" applyBorder="1" applyAlignment="1" applyProtection="1">
      <alignment horizontal="center" vertical="center" wrapText="1"/>
    </xf>
    <xf numFmtId="0" fontId="1" fillId="2" borderId="39" xfId="0" applyFont="1" applyFill="1" applyBorder="1" applyAlignment="1" applyProtection="1">
      <alignment horizontal="center" vertical="center" wrapText="1"/>
    </xf>
    <xf numFmtId="0" fontId="1" fillId="2" borderId="63" xfId="0" applyFont="1" applyFill="1" applyBorder="1" applyAlignment="1" applyProtection="1">
      <alignment horizontal="center" vertical="center" wrapText="1"/>
    </xf>
    <xf numFmtId="0" fontId="1" fillId="2" borderId="74" xfId="0" applyFont="1" applyFill="1" applyBorder="1" applyAlignment="1" applyProtection="1">
      <alignment horizontal="center" vertical="center" wrapText="1"/>
    </xf>
    <xf numFmtId="0" fontId="1" fillId="2" borderId="66" xfId="0" applyFont="1" applyFill="1" applyBorder="1" applyAlignment="1" applyProtection="1">
      <alignment horizontal="center" vertical="center" wrapText="1"/>
    </xf>
    <xf numFmtId="0" fontId="1" fillId="2" borderId="38" xfId="0" applyFont="1" applyFill="1" applyBorder="1" applyAlignment="1" applyProtection="1">
      <alignment horizontal="center" vertical="center" wrapText="1"/>
    </xf>
    <xf numFmtId="9" fontId="9" fillId="2" borderId="63" xfId="0" applyNumberFormat="1" applyFont="1" applyFill="1" applyBorder="1" applyAlignment="1" applyProtection="1">
      <alignment horizontal="center" vertical="center" wrapText="1"/>
    </xf>
    <xf numFmtId="0" fontId="1" fillId="2" borderId="25" xfId="0" applyFont="1" applyFill="1" applyBorder="1" applyAlignment="1" applyProtection="1">
      <alignment horizontal="center" vertical="center" wrapText="1"/>
    </xf>
    <xf numFmtId="0" fontId="1" fillId="2" borderId="15" xfId="0" applyFont="1" applyFill="1" applyBorder="1" applyAlignment="1" applyProtection="1">
      <alignment vertical="center" wrapText="1"/>
    </xf>
    <xf numFmtId="2" fontId="1" fillId="2" borderId="47" xfId="0" applyNumberFormat="1" applyFont="1" applyFill="1" applyBorder="1" applyAlignment="1" applyProtection="1">
      <alignment horizontal="center" vertical="center" wrapText="1"/>
    </xf>
    <xf numFmtId="0" fontId="1" fillId="2" borderId="13" xfId="0" applyFont="1" applyFill="1" applyBorder="1" applyAlignment="1" applyProtection="1">
      <alignment vertical="center" wrapText="1"/>
    </xf>
    <xf numFmtId="9" fontId="1" fillId="2" borderId="8" xfId="0" applyNumberFormat="1" applyFont="1" applyFill="1" applyBorder="1" applyAlignment="1" applyProtection="1">
      <alignment vertical="center" wrapText="1"/>
    </xf>
    <xf numFmtId="9" fontId="1" fillId="2" borderId="2" xfId="0" applyNumberFormat="1" applyFont="1" applyFill="1" applyBorder="1" applyAlignment="1" applyProtection="1">
      <alignment vertical="center" wrapText="1"/>
    </xf>
    <xf numFmtId="9" fontId="1" fillId="2" borderId="9" xfId="0" applyNumberFormat="1" applyFont="1" applyFill="1" applyBorder="1" applyAlignment="1" applyProtection="1">
      <alignment vertical="center" wrapText="1"/>
    </xf>
    <xf numFmtId="9" fontId="1" fillId="2" borderId="8" xfId="0" applyNumberFormat="1" applyFont="1" applyFill="1" applyBorder="1" applyAlignment="1" applyProtection="1">
      <alignment horizontal="center" vertical="center" wrapText="1"/>
    </xf>
    <xf numFmtId="9" fontId="1" fillId="2" borderId="9" xfId="0" applyNumberFormat="1" applyFont="1" applyFill="1" applyBorder="1" applyAlignment="1" applyProtection="1">
      <alignment horizontal="center" vertical="center" wrapText="1"/>
    </xf>
    <xf numFmtId="9" fontId="1" fillId="2" borderId="36" xfId="0" applyNumberFormat="1" applyFont="1" applyFill="1" applyBorder="1" applyAlignment="1" applyProtection="1">
      <alignment horizontal="center" vertical="center" wrapText="1"/>
    </xf>
    <xf numFmtId="9" fontId="1" fillId="2" borderId="11" xfId="0" applyNumberFormat="1" applyFont="1" applyFill="1" applyBorder="1" applyAlignment="1" applyProtection="1">
      <alignment horizontal="center" vertical="center" wrapText="1"/>
    </xf>
    <xf numFmtId="9" fontId="1" fillId="2" borderId="11" xfId="0" applyNumberFormat="1" applyFont="1" applyFill="1" applyBorder="1" applyAlignment="1" applyProtection="1">
      <alignment vertical="center" wrapText="1"/>
    </xf>
    <xf numFmtId="9" fontId="1" fillId="2" borderId="12" xfId="0" applyNumberFormat="1" applyFont="1" applyFill="1" applyBorder="1" applyAlignment="1" applyProtection="1">
      <alignment vertical="center" wrapText="1"/>
    </xf>
    <xf numFmtId="0" fontId="1" fillId="2" borderId="55"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1" fillId="2" borderId="59" xfId="0" applyFont="1" applyFill="1" applyBorder="1" applyAlignment="1" applyProtection="1">
      <alignment horizontal="center" vertical="center"/>
    </xf>
    <xf numFmtId="0" fontId="1" fillId="2" borderId="24" xfId="0" applyFont="1" applyFill="1" applyBorder="1" applyAlignment="1" applyProtection="1">
      <alignment horizontal="center" vertical="center"/>
    </xf>
    <xf numFmtId="0" fontId="1" fillId="2" borderId="2" xfId="0" applyFont="1" applyFill="1" applyBorder="1" applyAlignment="1" applyProtection="1">
      <alignment horizontal="justify" vertical="center" wrapText="1"/>
    </xf>
    <xf numFmtId="9" fontId="1" fillId="2" borderId="15" xfId="0" applyNumberFormat="1" applyFont="1" applyFill="1" applyBorder="1" applyAlignment="1" applyProtection="1">
      <alignment horizontal="center" vertical="center" wrapText="1"/>
    </xf>
    <xf numFmtId="9" fontId="1" fillId="2" borderId="14" xfId="0" applyNumberFormat="1" applyFont="1" applyFill="1" applyBorder="1" applyAlignment="1" applyProtection="1">
      <alignment vertical="center" wrapText="1"/>
    </xf>
    <xf numFmtId="9" fontId="1" fillId="2" borderId="23" xfId="0" applyNumberFormat="1" applyFont="1" applyFill="1" applyBorder="1" applyAlignment="1" applyProtection="1">
      <alignment horizontal="center" vertical="center" wrapText="1"/>
    </xf>
    <xf numFmtId="0" fontId="1" fillId="2" borderId="41" xfId="0" applyFont="1" applyFill="1" applyBorder="1" applyAlignment="1" applyProtection="1">
      <alignment horizontal="center" vertical="center"/>
    </xf>
    <xf numFmtId="9" fontId="1" fillId="2" borderId="35" xfId="0" applyNumberFormat="1" applyFont="1" applyFill="1" applyBorder="1" applyAlignment="1" applyProtection="1">
      <alignment horizontal="center" vertical="center" wrapText="1"/>
    </xf>
    <xf numFmtId="0" fontId="1" fillId="2" borderId="20" xfId="0" applyFont="1" applyFill="1" applyBorder="1" applyAlignment="1" applyProtection="1">
      <alignment vertical="center" wrapText="1"/>
    </xf>
    <xf numFmtId="0" fontId="9" fillId="2" borderId="2" xfId="0" applyFont="1" applyFill="1" applyBorder="1" applyAlignment="1" applyProtection="1">
      <alignment horizontal="left" vertical="center" wrapText="1"/>
    </xf>
    <xf numFmtId="0" fontId="1" fillId="2" borderId="6" xfId="0" applyFont="1" applyFill="1" applyBorder="1" applyAlignment="1" applyProtection="1">
      <alignment horizontal="center" vertical="center"/>
    </xf>
    <xf numFmtId="0" fontId="1" fillId="2" borderId="71" xfId="0" applyFont="1" applyFill="1" applyBorder="1" applyAlignment="1" applyProtection="1">
      <alignment horizontal="center" vertical="center"/>
    </xf>
    <xf numFmtId="0" fontId="9" fillId="2" borderId="64" xfId="0" applyFont="1" applyFill="1" applyBorder="1" applyAlignment="1" applyProtection="1">
      <alignment horizontal="left" vertical="center" wrapText="1"/>
    </xf>
    <xf numFmtId="0" fontId="9" fillId="2" borderId="71" xfId="0" applyFont="1" applyFill="1" applyBorder="1" applyAlignment="1" applyProtection="1">
      <alignment horizontal="center" vertical="center" wrapText="1"/>
    </xf>
    <xf numFmtId="0" fontId="1" fillId="2" borderId="0" xfId="0" applyFont="1" applyFill="1" applyProtection="1"/>
    <xf numFmtId="0" fontId="17" fillId="2" borderId="0" xfId="0" applyFont="1" applyFill="1" applyAlignment="1" applyProtection="1">
      <alignment horizontal="right"/>
    </xf>
    <xf numFmtId="2" fontId="1" fillId="2" borderId="0" xfId="82" applyNumberFormat="1" applyFont="1" applyFill="1" applyAlignment="1" applyProtection="1">
      <alignment vertical="center"/>
    </xf>
    <xf numFmtId="164" fontId="1" fillId="2" borderId="0" xfId="82" applyNumberFormat="1" applyFont="1" applyFill="1" applyAlignment="1" applyProtection="1">
      <alignment vertical="center"/>
    </xf>
    <xf numFmtId="0" fontId="1" fillId="0" borderId="0" xfId="0" applyFont="1" applyAlignment="1" applyProtection="1">
      <alignment horizontal="center"/>
    </xf>
    <xf numFmtId="0" fontId="1" fillId="2" borderId="0" xfId="0" applyFont="1" applyFill="1" applyAlignment="1" applyProtection="1">
      <alignment horizontal="center"/>
    </xf>
    <xf numFmtId="0" fontId="1" fillId="2" borderId="0" xfId="0" applyFont="1" applyFill="1" applyAlignment="1" applyProtection="1">
      <alignment horizontal="center" vertical="center"/>
    </xf>
    <xf numFmtId="0" fontId="1" fillId="0" borderId="0" xfId="0" applyFont="1" applyProtection="1"/>
    <xf numFmtId="0" fontId="17" fillId="5" borderId="15" xfId="0" applyFont="1" applyFill="1" applyBorder="1" applyAlignment="1" applyProtection="1">
      <alignment horizontal="center" vertical="center" wrapText="1"/>
    </xf>
    <xf numFmtId="0" fontId="17" fillId="5" borderId="23" xfId="0" applyFont="1" applyFill="1" applyBorder="1" applyAlignment="1" applyProtection="1">
      <alignment horizontal="center" vertical="center" wrapText="1"/>
    </xf>
    <xf numFmtId="14" fontId="1" fillId="2" borderId="76" xfId="0" applyNumberFormat="1" applyFont="1" applyFill="1" applyBorder="1" applyAlignment="1" applyProtection="1">
      <alignment horizontal="center" vertical="center"/>
    </xf>
    <xf numFmtId="0" fontId="17" fillId="5" borderId="10" xfId="0" applyFont="1" applyFill="1" applyBorder="1" applyAlignment="1" applyProtection="1">
      <alignment horizontal="center" vertical="center" wrapText="1"/>
    </xf>
    <xf numFmtId="0" fontId="17" fillId="5" borderId="21" xfId="0" applyFont="1" applyFill="1" applyBorder="1" applyAlignment="1" applyProtection="1">
      <alignment horizontal="center" vertical="center" wrapText="1"/>
    </xf>
    <xf numFmtId="0" fontId="1" fillId="2" borderId="76" xfId="0" applyFont="1" applyFill="1" applyBorder="1" applyAlignment="1" applyProtection="1">
      <alignment horizontal="center" vertical="center"/>
    </xf>
    <xf numFmtId="14" fontId="1" fillId="0" borderId="46" xfId="0" applyNumberFormat="1" applyFont="1" applyBorder="1" applyAlignment="1" applyProtection="1">
      <alignment horizontal="center" vertical="center"/>
    </xf>
    <xf numFmtId="0" fontId="1" fillId="0" borderId="46" xfId="0" applyFont="1" applyBorder="1" applyAlignment="1" applyProtection="1">
      <alignment horizontal="center" vertical="center" wrapText="1"/>
    </xf>
    <xf numFmtId="0" fontId="1" fillId="0" borderId="22" xfId="0" applyFont="1" applyBorder="1" applyAlignment="1" applyProtection="1">
      <alignment horizontal="center" vertical="center" wrapText="1"/>
      <protection locked="0"/>
    </xf>
    <xf numFmtId="0" fontId="1" fillId="0" borderId="65"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65" xfId="0" applyFont="1" applyBorder="1" applyAlignment="1" applyProtection="1">
      <alignment horizontal="center" vertical="center"/>
      <protection locked="0"/>
    </xf>
    <xf numFmtId="0" fontId="14" fillId="0" borderId="60"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26" xfId="0" applyFont="1" applyBorder="1" applyAlignment="1" applyProtection="1">
      <alignment horizontal="center" vertical="center" wrapText="1"/>
      <protection locked="0"/>
    </xf>
    <xf numFmtId="0" fontId="1" fillId="0" borderId="43" xfId="0" applyFont="1" applyBorder="1" applyAlignment="1" applyProtection="1">
      <alignment horizontal="center" vertical="center" wrapText="1"/>
      <protection locked="0"/>
    </xf>
    <xf numFmtId="0" fontId="1" fillId="0" borderId="72" xfId="0" applyFont="1" applyBorder="1" applyAlignment="1" applyProtection="1">
      <alignment horizontal="center" vertical="center" wrapText="1"/>
      <protection locked="0"/>
    </xf>
    <xf numFmtId="0" fontId="14" fillId="0" borderId="56" xfId="0" applyFont="1" applyBorder="1" applyAlignment="1" applyProtection="1">
      <alignment horizontal="center" vertical="center"/>
      <protection locked="0"/>
    </xf>
    <xf numFmtId="0" fontId="14" fillId="0" borderId="57" xfId="0" applyFont="1" applyBorder="1" applyAlignment="1" applyProtection="1">
      <alignment horizontal="center" vertical="center"/>
      <protection locked="0"/>
    </xf>
    <xf numFmtId="0" fontId="14" fillId="0" borderId="58" xfId="0" applyFont="1" applyBorder="1" applyAlignment="1" applyProtection="1">
      <alignment horizontal="center" vertical="center"/>
      <protection locked="0"/>
    </xf>
    <xf numFmtId="0" fontId="14" fillId="0" borderId="25" xfId="0" applyFont="1" applyBorder="1" applyAlignment="1" applyProtection="1">
      <alignment horizontal="center" vertical="center" wrapText="1"/>
      <protection locked="0"/>
    </xf>
    <xf numFmtId="0" fontId="14" fillId="0" borderId="62" xfId="0" applyFont="1" applyBorder="1" applyAlignment="1" applyProtection="1">
      <alignment horizontal="center" vertical="center" wrapText="1"/>
      <protection locked="0"/>
    </xf>
    <xf numFmtId="0" fontId="14" fillId="0" borderId="45"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72" xfId="0" applyFont="1" applyBorder="1" applyAlignment="1" applyProtection="1">
      <alignment horizontal="center" vertical="center" wrapText="1"/>
      <protection locked="0"/>
    </xf>
    <xf numFmtId="0" fontId="23" fillId="0" borderId="25" xfId="0" applyFont="1" applyBorder="1" applyAlignment="1" applyProtection="1">
      <alignment horizontal="center" vertical="center" wrapText="1"/>
      <protection locked="0"/>
    </xf>
    <xf numFmtId="0" fontId="23" fillId="0" borderId="62" xfId="0" applyFont="1" applyBorder="1" applyAlignment="1" applyProtection="1">
      <alignment horizontal="center" vertical="center" wrapText="1"/>
      <protection locked="0"/>
    </xf>
    <xf numFmtId="0" fontId="23" fillId="0" borderId="45" xfId="0" applyFont="1" applyBorder="1" applyAlignment="1" applyProtection="1">
      <alignment horizontal="center" vertical="center" wrapText="1"/>
      <protection locked="0"/>
    </xf>
    <xf numFmtId="0" fontId="1" fillId="0" borderId="64" xfId="0" applyFont="1" applyBorder="1" applyAlignment="1" applyProtection="1">
      <alignment horizontal="center" vertical="center" wrapText="1"/>
      <protection locked="0"/>
    </xf>
    <xf numFmtId="0" fontId="1" fillId="0" borderId="69"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34" xfId="0" applyFont="1" applyBorder="1" applyAlignment="1" applyProtection="1">
      <alignment horizontal="center" vertical="center" wrapText="1"/>
      <protection locked="0"/>
    </xf>
    <xf numFmtId="0" fontId="14" fillId="0" borderId="69" xfId="0" applyFont="1" applyBorder="1" applyAlignment="1" applyProtection="1">
      <alignment horizontal="center" vertical="center" wrapText="1"/>
      <protection locked="0"/>
    </xf>
    <xf numFmtId="0" fontId="14" fillId="0" borderId="61"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33" xfId="0" applyFont="1" applyBorder="1" applyAlignment="1" applyProtection="1">
      <alignment horizontal="center" vertical="center" wrapText="1"/>
      <protection locked="0"/>
    </xf>
    <xf numFmtId="0" fontId="1" fillId="2" borderId="43" xfId="0" applyFont="1" applyFill="1" applyBorder="1" applyProtection="1">
      <protection locked="0"/>
    </xf>
    <xf numFmtId="0" fontId="19" fillId="2" borderId="0" xfId="0" applyFont="1" applyFill="1" applyAlignment="1" applyProtection="1">
      <alignment horizontal="center" vertical="center"/>
      <protection locked="0"/>
    </xf>
    <xf numFmtId="0" fontId="16" fillId="2" borderId="0" xfId="4" applyFont="1" applyFill="1" applyAlignment="1" applyProtection="1">
      <alignment horizontal="center" vertical="center"/>
      <protection locked="0"/>
    </xf>
    <xf numFmtId="0" fontId="17" fillId="5" borderId="74" xfId="0" applyFont="1" applyFill="1" applyBorder="1" applyAlignment="1" applyProtection="1">
      <alignment horizontal="center" vertical="center"/>
      <protection locked="0"/>
    </xf>
    <xf numFmtId="0" fontId="17" fillId="5" borderId="1" xfId="0" applyFont="1" applyFill="1" applyBorder="1" applyAlignment="1" applyProtection="1">
      <alignment horizontal="center" vertical="center"/>
      <protection locked="0"/>
    </xf>
    <xf numFmtId="0" fontId="17" fillId="5" borderId="32" xfId="0" applyFont="1" applyFill="1" applyBorder="1" applyAlignment="1" applyProtection="1">
      <alignment horizontal="center" vertical="center"/>
      <protection locked="0"/>
    </xf>
    <xf numFmtId="0" fontId="22" fillId="2" borderId="4" xfId="0" applyFont="1" applyFill="1" applyBorder="1" applyAlignment="1" applyProtection="1">
      <alignment horizontal="center" vertical="center" wrapText="1"/>
      <protection locked="0"/>
    </xf>
    <xf numFmtId="0" fontId="22" fillId="2" borderId="32"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wrapText="1"/>
      <protection locked="0"/>
    </xf>
    <xf numFmtId="0" fontId="1" fillId="2" borderId="0" xfId="0" applyFont="1" applyFill="1" applyAlignment="1" applyProtection="1">
      <alignment horizontal="center"/>
      <protection locked="0"/>
    </xf>
    <xf numFmtId="0" fontId="16" fillId="2" borderId="0" xfId="4" applyFont="1" applyFill="1" applyAlignment="1" applyProtection="1">
      <alignment horizontal="center"/>
      <protection locked="0"/>
    </xf>
    <xf numFmtId="0" fontId="17" fillId="0" borderId="0" xfId="0" applyFont="1" applyAlignment="1" applyProtection="1">
      <alignment vertical="center"/>
      <protection locked="0"/>
    </xf>
    <xf numFmtId="0" fontId="17" fillId="0" borderId="0" xfId="0" applyFont="1" applyAlignment="1" applyProtection="1">
      <alignment horizontal="center" vertical="center"/>
      <protection locked="0"/>
    </xf>
    <xf numFmtId="0" fontId="16" fillId="2" borderId="0" xfId="4" applyFont="1" applyFill="1" applyAlignment="1" applyProtection="1">
      <alignment horizontal="center"/>
      <protection locked="0"/>
    </xf>
    <xf numFmtId="0" fontId="17" fillId="2" borderId="0" xfId="0" applyFont="1" applyFill="1" applyAlignment="1" applyProtection="1">
      <alignment horizontal="center" vertical="center"/>
      <protection locked="0"/>
    </xf>
    <xf numFmtId="0" fontId="9" fillId="2" borderId="0" xfId="0" applyFont="1" applyFill="1" applyAlignment="1" applyProtection="1">
      <alignment horizontal="center" vertical="top" wrapText="1"/>
      <protection locked="0"/>
    </xf>
    <xf numFmtId="0" fontId="3" fillId="0" borderId="0" xfId="0" applyFont="1" applyAlignment="1" applyProtection="1">
      <alignment vertical="center"/>
      <protection locked="0"/>
    </xf>
    <xf numFmtId="0" fontId="1" fillId="2" borderId="64" xfId="0" applyFont="1" applyFill="1" applyBorder="1" applyProtection="1">
      <protection locked="0"/>
    </xf>
    <xf numFmtId="0" fontId="1" fillId="2" borderId="34" xfId="0" applyFont="1" applyFill="1" applyBorder="1" applyProtection="1">
      <protection locked="0"/>
    </xf>
    <xf numFmtId="0" fontId="1" fillId="2" borderId="0" xfId="0" applyFont="1" applyFill="1" applyAlignment="1" applyProtection="1">
      <alignment vertical="center"/>
    </xf>
    <xf numFmtId="0" fontId="3" fillId="7" borderId="2" xfId="0" applyFont="1" applyFill="1" applyBorder="1" applyAlignment="1" applyProtection="1">
      <alignment horizontal="center" vertical="center" wrapText="1"/>
    </xf>
    <xf numFmtId="0" fontId="3" fillId="7" borderId="2" xfId="0" applyFont="1" applyFill="1" applyBorder="1" applyAlignment="1" applyProtection="1">
      <alignment horizontal="center" vertical="center" wrapText="1"/>
    </xf>
    <xf numFmtId="0" fontId="17" fillId="7" borderId="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2" xfId="0" applyFont="1" applyFill="1" applyBorder="1" applyAlignment="1" applyProtection="1">
      <alignment vertical="center"/>
    </xf>
    <xf numFmtId="0" fontId="17" fillId="2" borderId="2" xfId="0" applyFont="1" applyFill="1" applyBorder="1" applyAlignment="1" applyProtection="1">
      <alignment horizontal="center" vertical="center" wrapText="1"/>
    </xf>
    <xf numFmtId="9" fontId="17" fillId="2"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vertical="top" wrapText="1"/>
    </xf>
    <xf numFmtId="0" fontId="1" fillId="2" borderId="2" xfId="0" applyFont="1" applyFill="1" applyBorder="1" applyAlignment="1" applyProtection="1">
      <alignment wrapText="1"/>
    </xf>
    <xf numFmtId="2" fontId="1" fillId="2" borderId="2" xfId="0" applyNumberFormat="1" applyFont="1" applyFill="1" applyBorder="1" applyAlignment="1" applyProtection="1">
      <alignment horizontal="center" vertical="top" wrapText="1"/>
    </xf>
    <xf numFmtId="0" fontId="1" fillId="2" borderId="3" xfId="0" applyFont="1" applyFill="1" applyBorder="1" applyAlignment="1" applyProtection="1">
      <alignment vertical="center"/>
    </xf>
    <xf numFmtId="0" fontId="1" fillId="2" borderId="35" xfId="0" applyFont="1" applyFill="1" applyBorder="1" applyAlignment="1" applyProtection="1">
      <alignment horizontal="center" vertical="center"/>
    </xf>
    <xf numFmtId="0" fontId="1" fillId="2" borderId="46" xfId="0" applyFont="1" applyFill="1" applyBorder="1" applyAlignment="1" applyProtection="1">
      <alignment vertical="center"/>
    </xf>
    <xf numFmtId="0" fontId="1" fillId="2" borderId="44" xfId="0" applyFont="1" applyFill="1" applyBorder="1" applyAlignment="1" applyProtection="1">
      <alignment vertical="center"/>
    </xf>
    <xf numFmtId="1" fontId="1" fillId="2" borderId="0" xfId="82" applyNumberFormat="1" applyFont="1" applyFill="1" applyAlignment="1" applyProtection="1">
      <alignment vertical="center"/>
    </xf>
    <xf numFmtId="0" fontId="1" fillId="0" borderId="0" xfId="0" applyFont="1" applyAlignment="1" applyProtection="1">
      <alignment horizontal="center"/>
    </xf>
    <xf numFmtId="14" fontId="1" fillId="2" borderId="0" xfId="0" applyNumberFormat="1" applyFont="1" applyFill="1" applyAlignment="1" applyProtection="1">
      <alignment horizontal="center" vertical="center"/>
    </xf>
    <xf numFmtId="14" fontId="1" fillId="0" borderId="0" xfId="0" applyNumberFormat="1" applyFont="1" applyAlignment="1" applyProtection="1">
      <alignment horizontal="center" vertical="center"/>
    </xf>
    <xf numFmtId="14" fontId="1" fillId="0" borderId="0" xfId="0" applyNumberFormat="1" applyFont="1" applyAlignment="1" applyProtection="1">
      <alignment vertical="center"/>
    </xf>
    <xf numFmtId="0" fontId="1" fillId="0" borderId="0" xfId="0" applyFont="1" applyAlignment="1" applyProtection="1">
      <alignment horizontal="center" vertical="center" wrapText="1"/>
    </xf>
    <xf numFmtId="0" fontId="1" fillId="0" borderId="0" xfId="0" applyFont="1" applyAlignment="1" applyProtection="1">
      <alignment vertical="center" wrapText="1"/>
    </xf>
  </cellXfs>
  <cellStyles count="107">
    <cellStyle name="Hipervínculo" xfId="4" builtinId="8"/>
    <cellStyle name="Hyperlink" xfId="60" xr:uid="{00000000-0005-0000-0000-000001000000}"/>
    <cellStyle name="Millares 2" xfId="1" xr:uid="{00000000-0005-0000-0000-000002000000}"/>
    <cellStyle name="Millares 2 10" xfId="83" xr:uid="{1AA960F7-B591-4EF9-9A0D-0BE35D708B96}"/>
    <cellStyle name="Millares 2 2" xfId="2" xr:uid="{00000000-0005-0000-0000-000003000000}"/>
    <cellStyle name="Millares 2 2 2" xfId="6" xr:uid="{00000000-0005-0000-0000-000004000000}"/>
    <cellStyle name="Millares 2 2 2 2" xfId="12" xr:uid="{00000000-0005-0000-0000-000005000000}"/>
    <cellStyle name="Millares 2 2 2 2 2" xfId="26" xr:uid="{00000000-0005-0000-0000-000006000000}"/>
    <cellStyle name="Millares 2 2 2 2 2 2" xfId="53" xr:uid="{00000000-0005-0000-0000-000007000000}"/>
    <cellStyle name="Millares 2 2 2 2 2 3" xfId="80" xr:uid="{00000000-0005-0000-0000-000008000000}"/>
    <cellStyle name="Millares 2 2 2 2 2 4" xfId="105" xr:uid="{F3A3EC15-6F25-4B78-928A-EFC4785F141B}"/>
    <cellStyle name="Millares 2 2 2 2 3" xfId="41" xr:uid="{00000000-0005-0000-0000-000009000000}"/>
    <cellStyle name="Millares 2 2 2 2 4" xfId="68" xr:uid="{00000000-0005-0000-0000-00000A000000}"/>
    <cellStyle name="Millares 2 2 2 2 5" xfId="93" xr:uid="{A7882BC6-C41E-42B2-B70B-4DF6AA43F7CD}"/>
    <cellStyle name="Millares 2 2 2 3" xfId="20" xr:uid="{00000000-0005-0000-0000-00000B000000}"/>
    <cellStyle name="Millares 2 2 2 3 2" xfId="47" xr:uid="{00000000-0005-0000-0000-00000C000000}"/>
    <cellStyle name="Millares 2 2 2 3 3" xfId="74" xr:uid="{00000000-0005-0000-0000-00000D000000}"/>
    <cellStyle name="Millares 2 2 2 3 4" xfId="99" xr:uid="{45A34339-8965-4104-9D32-575D852BB292}"/>
    <cellStyle name="Millares 2 2 2 4" xfId="35" xr:uid="{00000000-0005-0000-0000-00000E000000}"/>
    <cellStyle name="Millares 2 2 2 5" xfId="62" xr:uid="{00000000-0005-0000-0000-00000F000000}"/>
    <cellStyle name="Millares 2 2 2 6" xfId="87" xr:uid="{8BDE3F89-BC16-457C-AA63-11739E6726F9}"/>
    <cellStyle name="Millares 2 2 3" xfId="9" xr:uid="{00000000-0005-0000-0000-000010000000}"/>
    <cellStyle name="Millares 2 2 3 2" xfId="23" xr:uid="{00000000-0005-0000-0000-000011000000}"/>
    <cellStyle name="Millares 2 2 3 2 2" xfId="50" xr:uid="{00000000-0005-0000-0000-000012000000}"/>
    <cellStyle name="Millares 2 2 3 2 3" xfId="77" xr:uid="{00000000-0005-0000-0000-000013000000}"/>
    <cellStyle name="Millares 2 2 3 2 4" xfId="102" xr:uid="{F985EE73-FDC8-41D4-9EF1-0A0F7636A8EE}"/>
    <cellStyle name="Millares 2 2 3 3" xfId="38" xr:uid="{00000000-0005-0000-0000-000014000000}"/>
    <cellStyle name="Millares 2 2 3 4" xfId="65" xr:uid="{00000000-0005-0000-0000-000015000000}"/>
    <cellStyle name="Millares 2 2 3 5" xfId="90" xr:uid="{457A593A-2DDA-4C28-961A-C805F3754B27}"/>
    <cellStyle name="Millares 2 2 4" xfId="17" xr:uid="{00000000-0005-0000-0000-000016000000}"/>
    <cellStyle name="Millares 2 2 4 2" xfId="44" xr:uid="{00000000-0005-0000-0000-000017000000}"/>
    <cellStyle name="Millares 2 2 4 3" xfId="71" xr:uid="{00000000-0005-0000-0000-000018000000}"/>
    <cellStyle name="Millares 2 2 4 4" xfId="96" xr:uid="{5E2E14D6-A652-4EF6-8E21-E3D9D545BAFF}"/>
    <cellStyle name="Millares 2 2 5" xfId="32" xr:uid="{00000000-0005-0000-0000-000019000000}"/>
    <cellStyle name="Millares 2 2 6" xfId="56" xr:uid="{00000000-0005-0000-0000-00001A000000}"/>
    <cellStyle name="Millares 2 2 7" xfId="58" xr:uid="{00000000-0005-0000-0000-00001B000000}"/>
    <cellStyle name="Millares 2 2 8" xfId="84" xr:uid="{A17EF74F-8512-4EE7-B027-08C35F3ED777}"/>
    <cellStyle name="Millares 2 3" xfId="3" xr:uid="{00000000-0005-0000-0000-00001C000000}"/>
    <cellStyle name="Millares 2 3 2" xfId="7" xr:uid="{00000000-0005-0000-0000-00001D000000}"/>
    <cellStyle name="Millares 2 3 2 2" xfId="13" xr:uid="{00000000-0005-0000-0000-00001E000000}"/>
    <cellStyle name="Millares 2 3 2 2 2" xfId="27" xr:uid="{00000000-0005-0000-0000-00001F000000}"/>
    <cellStyle name="Millares 2 3 2 2 2 2" xfId="54" xr:uid="{00000000-0005-0000-0000-000020000000}"/>
    <cellStyle name="Millares 2 3 2 2 2 3" xfId="81" xr:uid="{00000000-0005-0000-0000-000021000000}"/>
    <cellStyle name="Millares 2 3 2 2 2 4" xfId="106" xr:uid="{E177BE84-3E13-4C9E-B733-B4826E424E8D}"/>
    <cellStyle name="Millares 2 3 2 2 3" xfId="42" xr:uid="{00000000-0005-0000-0000-000022000000}"/>
    <cellStyle name="Millares 2 3 2 2 4" xfId="69" xr:uid="{00000000-0005-0000-0000-000023000000}"/>
    <cellStyle name="Millares 2 3 2 2 5" xfId="94" xr:uid="{747102FD-F4C4-422B-9317-8660721C98F8}"/>
    <cellStyle name="Millares 2 3 2 3" xfId="21" xr:uid="{00000000-0005-0000-0000-000024000000}"/>
    <cellStyle name="Millares 2 3 2 3 2" xfId="48" xr:uid="{00000000-0005-0000-0000-000025000000}"/>
    <cellStyle name="Millares 2 3 2 3 3" xfId="75" xr:uid="{00000000-0005-0000-0000-000026000000}"/>
    <cellStyle name="Millares 2 3 2 3 4" xfId="100" xr:uid="{A53ADEA3-8038-4FCF-A609-5183AE759ECF}"/>
    <cellStyle name="Millares 2 3 2 4" xfId="36" xr:uid="{00000000-0005-0000-0000-000027000000}"/>
    <cellStyle name="Millares 2 3 2 5" xfId="63" xr:uid="{00000000-0005-0000-0000-000028000000}"/>
    <cellStyle name="Millares 2 3 2 6" xfId="88" xr:uid="{0B043BB4-2165-43D3-B6B1-6224C9F747E3}"/>
    <cellStyle name="Millares 2 3 3" xfId="10" xr:uid="{00000000-0005-0000-0000-000029000000}"/>
    <cellStyle name="Millares 2 3 3 2" xfId="24" xr:uid="{00000000-0005-0000-0000-00002A000000}"/>
    <cellStyle name="Millares 2 3 3 2 2" xfId="51" xr:uid="{00000000-0005-0000-0000-00002B000000}"/>
    <cellStyle name="Millares 2 3 3 2 3" xfId="78" xr:uid="{00000000-0005-0000-0000-00002C000000}"/>
    <cellStyle name="Millares 2 3 3 2 4" xfId="103" xr:uid="{AC24C4B8-FD0E-466B-B8E8-B22CC3660037}"/>
    <cellStyle name="Millares 2 3 3 3" xfId="39" xr:uid="{00000000-0005-0000-0000-00002D000000}"/>
    <cellStyle name="Millares 2 3 3 4" xfId="66" xr:uid="{00000000-0005-0000-0000-00002E000000}"/>
    <cellStyle name="Millares 2 3 3 5" xfId="91" xr:uid="{0D27D685-D627-422D-B65A-2AA8CB6B6004}"/>
    <cellStyle name="Millares 2 3 4" xfId="18" xr:uid="{00000000-0005-0000-0000-00002F000000}"/>
    <cellStyle name="Millares 2 3 4 2" xfId="45" xr:uid="{00000000-0005-0000-0000-000030000000}"/>
    <cellStyle name="Millares 2 3 4 3" xfId="72" xr:uid="{00000000-0005-0000-0000-000031000000}"/>
    <cellStyle name="Millares 2 3 4 4" xfId="97" xr:uid="{C4396EB3-A958-4C78-A2DA-2E57EB5A8751}"/>
    <cellStyle name="Millares 2 3 5" xfId="33" xr:uid="{00000000-0005-0000-0000-000032000000}"/>
    <cellStyle name="Millares 2 3 6" xfId="59" xr:uid="{00000000-0005-0000-0000-000033000000}"/>
    <cellStyle name="Millares 2 3 7" xfId="85" xr:uid="{E6403D20-3DA0-48B6-B6BD-D2A770941827}"/>
    <cellStyle name="Millares 2 4" xfId="5" xr:uid="{00000000-0005-0000-0000-000034000000}"/>
    <cellStyle name="Millares 2 4 2" xfId="11" xr:uid="{00000000-0005-0000-0000-000035000000}"/>
    <cellStyle name="Millares 2 4 2 2" xfId="25" xr:uid="{00000000-0005-0000-0000-000036000000}"/>
    <cellStyle name="Millares 2 4 2 2 2" xfId="52" xr:uid="{00000000-0005-0000-0000-000037000000}"/>
    <cellStyle name="Millares 2 4 2 2 3" xfId="79" xr:uid="{00000000-0005-0000-0000-000038000000}"/>
    <cellStyle name="Millares 2 4 2 2 4" xfId="104" xr:uid="{4B4E7D5F-E789-4B1F-9D6F-CEA0770A57C1}"/>
    <cellStyle name="Millares 2 4 2 3" xfId="40" xr:uid="{00000000-0005-0000-0000-000039000000}"/>
    <cellStyle name="Millares 2 4 2 4" xfId="67" xr:uid="{00000000-0005-0000-0000-00003A000000}"/>
    <cellStyle name="Millares 2 4 2 5" xfId="92" xr:uid="{A84FDC69-041C-4E63-82BB-1F04D3BBB9FE}"/>
    <cellStyle name="Millares 2 4 3" xfId="19" xr:uid="{00000000-0005-0000-0000-00003B000000}"/>
    <cellStyle name="Millares 2 4 3 2" xfId="46" xr:uid="{00000000-0005-0000-0000-00003C000000}"/>
    <cellStyle name="Millares 2 4 3 3" xfId="73" xr:uid="{00000000-0005-0000-0000-00003D000000}"/>
    <cellStyle name="Millares 2 4 3 4" xfId="98" xr:uid="{CB0394F7-1ED2-4FA3-B04B-901512D6609F}"/>
    <cellStyle name="Millares 2 4 4" xfId="34" xr:uid="{00000000-0005-0000-0000-00003E000000}"/>
    <cellStyle name="Millares 2 4 5" xfId="61" xr:uid="{00000000-0005-0000-0000-00003F000000}"/>
    <cellStyle name="Millares 2 4 6" xfId="86" xr:uid="{606428B4-AC2D-4984-BC56-DA1476EF2D28}"/>
    <cellStyle name="Millares 2 5" xfId="8" xr:uid="{00000000-0005-0000-0000-000040000000}"/>
    <cellStyle name="Millares 2 5 2" xfId="22" xr:uid="{00000000-0005-0000-0000-000041000000}"/>
    <cellStyle name="Millares 2 5 2 2" xfId="49" xr:uid="{00000000-0005-0000-0000-000042000000}"/>
    <cellStyle name="Millares 2 5 2 3" xfId="76" xr:uid="{00000000-0005-0000-0000-000043000000}"/>
    <cellStyle name="Millares 2 5 2 4" xfId="101" xr:uid="{EE08A108-B4AF-4A1F-8A12-56833AA52945}"/>
    <cellStyle name="Millares 2 5 3" xfId="37" xr:uid="{00000000-0005-0000-0000-000044000000}"/>
    <cellStyle name="Millares 2 5 4" xfId="64" xr:uid="{00000000-0005-0000-0000-000045000000}"/>
    <cellStyle name="Millares 2 5 5" xfId="89" xr:uid="{468E6FA5-D6EE-4CDB-844B-E1EBE8DBACF0}"/>
    <cellStyle name="Millares 2 6" xfId="16" xr:uid="{00000000-0005-0000-0000-000046000000}"/>
    <cellStyle name="Millares 2 6 2" xfId="43" xr:uid="{00000000-0005-0000-0000-000047000000}"/>
    <cellStyle name="Millares 2 6 3" xfId="70" xr:uid="{00000000-0005-0000-0000-000048000000}"/>
    <cellStyle name="Millares 2 6 4" xfId="95" xr:uid="{EE9BA5E4-0836-4DDF-B724-CC1E71B01D4A}"/>
    <cellStyle name="Millares 2 7" xfId="31" xr:uid="{00000000-0005-0000-0000-000049000000}"/>
    <cellStyle name="Millares 2 8" xfId="55" xr:uid="{00000000-0005-0000-0000-00004A000000}"/>
    <cellStyle name="Millares 2 9" xfId="57" xr:uid="{00000000-0005-0000-0000-00004B000000}"/>
    <cellStyle name="Normal" xfId="0" builtinId="0"/>
    <cellStyle name="Normal 2" xfId="15" xr:uid="{00000000-0005-0000-0000-00004D000000}"/>
    <cellStyle name="Normal 3" xfId="14" xr:uid="{00000000-0005-0000-0000-00004E000000}"/>
    <cellStyle name="Normal 3 2" xfId="28" xr:uid="{00000000-0005-0000-0000-00004F000000}"/>
    <cellStyle name="Normal 3 3" xfId="30" xr:uid="{00000000-0005-0000-0000-000050000000}"/>
    <cellStyle name="Normal 4" xfId="29" xr:uid="{00000000-0005-0000-0000-000051000000}"/>
    <cellStyle name="Porcentaje" xfId="82" builtinId="5"/>
  </cellStyles>
  <dxfs count="0"/>
  <tableStyles count="0" defaultTableStyle="TableStyleMedium2" defaultPivotStyle="PivotStyleLight16"/>
  <colors>
    <mruColors>
      <color rgb="FFC4E1DA"/>
      <color rgb="FF1996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18</xdr:col>
      <xdr:colOff>222250</xdr:colOff>
      <xdr:row>5</xdr:row>
      <xdr:rowOff>63498</xdr:rowOff>
    </xdr:from>
    <xdr:to>
      <xdr:col>21</xdr:col>
      <xdr:colOff>436562</xdr:colOff>
      <xdr:row>8</xdr:row>
      <xdr:rowOff>107310</xdr:rowOff>
    </xdr:to>
    <xdr:pic>
      <xdr:nvPicPr>
        <xdr:cNvPr id="2" name="Imagen 1" descr="Forma&#10;&#10;Descripción generada automáticamente con confianza media">
          <a:extLst>
            <a:ext uri="{FF2B5EF4-FFF2-40B4-BE49-F238E27FC236}">
              <a16:creationId xmlns:a16="http://schemas.microsoft.com/office/drawing/2014/main" id="{B33B3884-2363-421E-B120-1A54021D68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099" r="67712"/>
        <a:stretch/>
      </xdr:blipFill>
      <xdr:spPr>
        <a:xfrm>
          <a:off x="23768050" y="3292473"/>
          <a:ext cx="1547812" cy="131063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7D580-B052-4792-8A27-EDFC5B58C1ED}">
  <sheetPr>
    <pageSetUpPr fitToPage="1"/>
  </sheetPr>
  <dimension ref="A1:AT160"/>
  <sheetViews>
    <sheetView tabSelected="1" view="pageBreakPreview" topLeftCell="O9" zoomScale="104" zoomScaleNormal="90" zoomScaleSheetLayoutView="90" workbookViewId="0">
      <pane ySplit="7" topLeftCell="A59" activePane="bottomLeft" state="frozen"/>
      <selection pane="bottomLeft" activeCell="S60" sqref="S60"/>
    </sheetView>
  </sheetViews>
  <sheetFormatPr baseColWidth="10" defaultColWidth="11.42578125" defaultRowHeight="12.75" x14ac:dyDescent="0.2"/>
  <cols>
    <col min="1" max="1" width="5.140625" style="9" customWidth="1"/>
    <col min="2" max="2" width="18.42578125" style="9" customWidth="1"/>
    <col min="3" max="3" width="17.42578125" style="9" customWidth="1"/>
    <col min="4" max="4" width="10.7109375" style="9" customWidth="1"/>
    <col min="5" max="5" width="31.140625" style="9" customWidth="1"/>
    <col min="6" max="6" width="44.42578125" style="11" customWidth="1"/>
    <col min="7" max="7" width="49.42578125" style="2" customWidth="1"/>
    <col min="8" max="8" width="62.140625" style="9" customWidth="1"/>
    <col min="9" max="9" width="19.7109375" style="9" customWidth="1"/>
    <col min="10" max="10" width="24.42578125" style="9" customWidth="1"/>
    <col min="11" max="11" width="11.42578125" style="9" bestFit="1" customWidth="1"/>
    <col min="12" max="16" width="6.42578125" style="9" customWidth="1"/>
    <col min="17" max="17" width="7.28515625" style="9" customWidth="1"/>
    <col min="18" max="20" width="6.42578125" style="9" customWidth="1"/>
    <col min="21" max="21" width="7.140625" style="9" customWidth="1"/>
    <col min="22" max="22" width="7.7109375" style="9" customWidth="1"/>
    <col min="23" max="23" width="7.42578125" style="9" customWidth="1"/>
    <col min="24" max="24" width="21.42578125" style="9" customWidth="1"/>
    <col min="25" max="25" width="64.28515625" style="5" customWidth="1"/>
    <col min="26" max="26" width="50.140625" style="12" customWidth="1"/>
    <col min="27" max="46" width="11.42578125" style="5"/>
    <col min="47" max="16384" width="11.42578125" style="9"/>
  </cols>
  <sheetData>
    <row r="1" spans="1:26" s="2" customFormat="1" ht="23.25" customHeight="1" x14ac:dyDescent="0.25">
      <c r="B1" s="244" t="e" vm="1">
        <v>#VALUE!</v>
      </c>
      <c r="C1" s="245"/>
      <c r="D1" s="246"/>
      <c r="E1" s="247" t="s">
        <v>0</v>
      </c>
      <c r="F1" s="248"/>
      <c r="G1" s="248"/>
      <c r="H1" s="248"/>
      <c r="I1" s="248"/>
      <c r="J1" s="248"/>
      <c r="K1" s="248"/>
      <c r="L1" s="248"/>
      <c r="M1" s="248"/>
      <c r="N1" s="248"/>
      <c r="O1" s="248"/>
      <c r="P1" s="248"/>
      <c r="Q1" s="248"/>
      <c r="R1" s="248"/>
      <c r="S1" s="249"/>
      <c r="T1" s="250" t="s">
        <v>1</v>
      </c>
      <c r="U1" s="251"/>
      <c r="V1" s="251"/>
      <c r="W1" s="252"/>
      <c r="X1" s="1"/>
    </row>
    <row r="2" spans="1:26" s="2" customFormat="1" ht="23.25" customHeight="1" x14ac:dyDescent="0.25">
      <c r="B2" s="253"/>
      <c r="C2" s="254"/>
      <c r="D2" s="14"/>
      <c r="E2" s="255"/>
      <c r="F2" s="256"/>
      <c r="G2" s="256"/>
      <c r="H2" s="256"/>
      <c r="I2" s="256"/>
      <c r="J2" s="256"/>
      <c r="K2" s="256"/>
      <c r="L2" s="256"/>
      <c r="M2" s="256"/>
      <c r="N2" s="256"/>
      <c r="O2" s="256"/>
      <c r="P2" s="256"/>
      <c r="Q2" s="256"/>
      <c r="R2" s="256"/>
      <c r="S2" s="257"/>
      <c r="T2" s="258" t="s">
        <v>2</v>
      </c>
      <c r="U2" s="259"/>
      <c r="V2" s="259"/>
      <c r="W2" s="260"/>
      <c r="X2" s="1"/>
    </row>
    <row r="3" spans="1:26" s="2" customFormat="1" ht="29.25" customHeight="1" x14ac:dyDescent="0.25">
      <c r="B3" s="253"/>
      <c r="C3" s="254"/>
      <c r="D3" s="14"/>
      <c r="E3" s="261" t="s">
        <v>3</v>
      </c>
      <c r="F3" s="262"/>
      <c r="G3" s="262"/>
      <c r="H3" s="262"/>
      <c r="I3" s="262"/>
      <c r="J3" s="262"/>
      <c r="K3" s="262"/>
      <c r="L3" s="262"/>
      <c r="M3" s="262"/>
      <c r="N3" s="262"/>
      <c r="O3" s="262"/>
      <c r="P3" s="262"/>
      <c r="Q3" s="262"/>
      <c r="R3" s="262"/>
      <c r="S3" s="263"/>
      <c r="T3" s="264" t="s">
        <v>4</v>
      </c>
      <c r="U3" s="265"/>
      <c r="V3" s="265"/>
      <c r="W3" s="266"/>
      <c r="X3" s="3"/>
    </row>
    <row r="4" spans="1:26" s="2" customFormat="1" ht="29.25" customHeight="1" thickBot="1" x14ac:dyDescent="0.3">
      <c r="B4" s="267"/>
      <c r="C4" s="268"/>
      <c r="D4" s="269"/>
      <c r="E4" s="270"/>
      <c r="F4" s="271"/>
      <c r="G4" s="271"/>
      <c r="H4" s="271"/>
      <c r="I4" s="271"/>
      <c r="J4" s="271"/>
      <c r="K4" s="271"/>
      <c r="L4" s="271"/>
      <c r="M4" s="271"/>
      <c r="N4" s="271"/>
      <c r="O4" s="271"/>
      <c r="P4" s="271"/>
      <c r="Q4" s="271"/>
      <c r="R4" s="271"/>
      <c r="S4" s="272"/>
      <c r="T4" s="273" t="s">
        <v>5</v>
      </c>
      <c r="U4" s="274"/>
      <c r="V4" s="274"/>
      <c r="W4" s="275"/>
      <c r="X4" s="1"/>
    </row>
    <row r="5" spans="1:26" s="5" customFormat="1" ht="35.25" customHeight="1" x14ac:dyDescent="0.25">
      <c r="B5" s="276"/>
      <c r="E5" s="277" t="s">
        <v>6</v>
      </c>
      <c r="F5" s="277"/>
      <c r="G5" s="277"/>
      <c r="H5" s="277"/>
      <c r="I5" s="277"/>
      <c r="J5" s="277"/>
      <c r="K5" s="277"/>
      <c r="L5" s="277"/>
      <c r="M5" s="277"/>
      <c r="N5" s="277"/>
      <c r="O5" s="277"/>
      <c r="P5" s="277"/>
      <c r="Q5" s="277"/>
      <c r="R5" s="277"/>
      <c r="S5" s="4"/>
      <c r="T5" s="278"/>
      <c r="U5" s="278"/>
      <c r="V5" s="278"/>
      <c r="W5" s="4"/>
      <c r="X5" s="4"/>
      <c r="Z5" s="12"/>
    </row>
    <row r="6" spans="1:26" s="5" customFormat="1" ht="6" customHeight="1" x14ac:dyDescent="0.2">
      <c r="B6" s="276"/>
      <c r="F6" s="6"/>
      <c r="G6" s="13"/>
      <c r="L6" s="9"/>
      <c r="M6" s="9"/>
      <c r="N6" s="9"/>
      <c r="Z6" s="12"/>
    </row>
    <row r="7" spans="1:26" s="5" customFormat="1" ht="68.25" customHeight="1" x14ac:dyDescent="0.2">
      <c r="B7" s="279" t="s">
        <v>7</v>
      </c>
      <c r="C7" s="280"/>
      <c r="D7" s="281"/>
      <c r="E7" s="282" t="s">
        <v>8</v>
      </c>
      <c r="F7" s="283"/>
      <c r="G7" s="283"/>
      <c r="H7" s="283"/>
      <c r="I7" s="283"/>
      <c r="J7" s="283"/>
      <c r="K7" s="283"/>
      <c r="L7" s="283"/>
      <c r="M7" s="283"/>
      <c r="N7" s="283"/>
      <c r="O7" s="283"/>
      <c r="P7" s="283"/>
      <c r="Q7" s="283"/>
      <c r="R7" s="284"/>
      <c r="S7" s="285"/>
      <c r="T7" s="285"/>
      <c r="U7" s="285"/>
      <c r="V7" s="285"/>
      <c r="W7" s="285"/>
      <c r="X7" s="6"/>
      <c r="Z7" s="12"/>
    </row>
    <row r="8" spans="1:26" s="5" customFormat="1" ht="25.5" customHeight="1" x14ac:dyDescent="0.2">
      <c r="B8" s="276"/>
      <c r="F8" s="6"/>
      <c r="G8" s="13"/>
      <c r="L8" s="286"/>
      <c r="M8" s="286"/>
      <c r="N8" s="286"/>
      <c r="O8" s="286"/>
      <c r="P8" s="286"/>
      <c r="Q8" s="286"/>
      <c r="R8" s="286"/>
      <c r="S8" s="285"/>
      <c r="T8" s="285"/>
      <c r="U8" s="285"/>
      <c r="V8" s="285"/>
      <c r="W8" s="285"/>
      <c r="X8" s="6"/>
      <c r="Z8" s="12"/>
    </row>
    <row r="9" spans="1:26" s="5" customFormat="1" ht="24" customHeight="1" x14ac:dyDescent="0.2">
      <c r="B9" s="276"/>
      <c r="E9" s="287"/>
      <c r="F9" s="288"/>
      <c r="G9" s="13"/>
      <c r="I9" s="286"/>
      <c r="J9" s="286"/>
      <c r="K9" s="289"/>
      <c r="L9" s="9"/>
      <c r="M9" s="9"/>
      <c r="N9" s="9"/>
      <c r="Z9" s="12"/>
    </row>
    <row r="10" spans="1:26" s="5" customFormat="1" ht="27.75" customHeight="1" x14ac:dyDescent="0.2">
      <c r="B10" s="276"/>
      <c r="E10" s="290"/>
      <c r="F10" s="290"/>
      <c r="G10" s="13"/>
      <c r="L10" s="9"/>
      <c r="M10" s="9"/>
      <c r="N10" s="9"/>
      <c r="S10" s="291" t="s">
        <v>9</v>
      </c>
      <c r="T10" s="291"/>
      <c r="U10" s="291"/>
      <c r="V10" s="291"/>
      <c r="W10" s="291"/>
      <c r="X10" s="7"/>
      <c r="Z10" s="12"/>
    </row>
    <row r="11" spans="1:26" s="5" customFormat="1" ht="27.75" customHeight="1" x14ac:dyDescent="0.2">
      <c r="B11" s="276"/>
      <c r="E11" s="290"/>
      <c r="F11" s="290"/>
      <c r="G11" s="13"/>
      <c r="L11" s="9"/>
      <c r="M11" s="9"/>
      <c r="N11" s="9"/>
      <c r="S11" s="291"/>
      <c r="T11" s="291"/>
      <c r="U11" s="291"/>
      <c r="V11" s="291"/>
      <c r="W11" s="291"/>
      <c r="X11" s="7"/>
      <c r="Z11" s="12"/>
    </row>
    <row r="12" spans="1:26" s="5" customFormat="1" ht="24.75" customHeight="1" x14ac:dyDescent="0.2">
      <c r="B12" s="276"/>
      <c r="F12" s="6"/>
      <c r="G12" s="13"/>
      <c r="I12" s="8"/>
      <c r="J12" s="8"/>
      <c r="K12" s="8"/>
      <c r="L12" s="292"/>
      <c r="M12" s="292"/>
      <c r="N12" s="292"/>
      <c r="O12" s="8"/>
      <c r="P12" s="8"/>
      <c r="Q12" s="8"/>
      <c r="R12" s="8"/>
      <c r="S12" s="8"/>
      <c r="T12" s="8"/>
      <c r="U12" s="8"/>
      <c r="V12" s="8"/>
      <c r="W12" s="8"/>
      <c r="X12" s="8"/>
      <c r="Z12" s="12"/>
    </row>
    <row r="13" spans="1:26" s="5" customFormat="1" x14ac:dyDescent="0.2">
      <c r="B13" s="293"/>
      <c r="C13" s="294"/>
      <c r="F13" s="6"/>
      <c r="G13" s="13"/>
      <c r="L13" s="9"/>
      <c r="M13" s="9"/>
      <c r="N13" s="9"/>
      <c r="Z13" s="12"/>
    </row>
    <row r="14" spans="1:26" ht="13.5" thickBot="1" x14ac:dyDescent="0.25">
      <c r="A14" s="295"/>
      <c r="B14" s="15" t="s">
        <v>10</v>
      </c>
      <c r="C14" s="15" t="s">
        <v>11</v>
      </c>
      <c r="D14" s="16"/>
      <c r="E14" s="17" t="s">
        <v>12</v>
      </c>
      <c r="F14" s="18" t="s">
        <v>13</v>
      </c>
      <c r="G14" s="18" t="s">
        <v>14</v>
      </c>
      <c r="H14" s="19" t="s">
        <v>15</v>
      </c>
      <c r="I14" s="19" t="s">
        <v>16</v>
      </c>
      <c r="J14" s="20" t="s">
        <v>17</v>
      </c>
      <c r="K14" s="21" t="s">
        <v>18</v>
      </c>
      <c r="L14" s="22" t="s">
        <v>19</v>
      </c>
      <c r="M14" s="18"/>
      <c r="N14" s="18"/>
      <c r="O14" s="18"/>
      <c r="P14" s="18"/>
      <c r="Q14" s="18"/>
      <c r="R14" s="18"/>
      <c r="S14" s="18"/>
      <c r="T14" s="18"/>
      <c r="U14" s="19"/>
      <c r="V14" s="19"/>
      <c r="W14" s="20"/>
      <c r="X14" s="296" t="s">
        <v>20</v>
      </c>
      <c r="Y14" s="296"/>
      <c r="Z14" s="296"/>
    </row>
    <row r="15" spans="1:26" ht="50.1" customHeight="1" x14ac:dyDescent="0.2">
      <c r="A15" s="295"/>
      <c r="B15" s="23"/>
      <c r="C15" s="24"/>
      <c r="D15" s="25" t="s">
        <v>21</v>
      </c>
      <c r="E15" s="26"/>
      <c r="F15" s="27"/>
      <c r="G15" s="27"/>
      <c r="H15" s="28"/>
      <c r="I15" s="28"/>
      <c r="J15" s="29"/>
      <c r="K15" s="30"/>
      <c r="L15" s="31" t="s">
        <v>22</v>
      </c>
      <c r="M15" s="32" t="s">
        <v>23</v>
      </c>
      <c r="N15" s="33" t="s">
        <v>24</v>
      </c>
      <c r="O15" s="34" t="s">
        <v>25</v>
      </c>
      <c r="P15" s="35" t="s">
        <v>26</v>
      </c>
      <c r="Q15" s="36" t="s">
        <v>27</v>
      </c>
      <c r="R15" s="34" t="s">
        <v>28</v>
      </c>
      <c r="S15" s="35" t="s">
        <v>29</v>
      </c>
      <c r="T15" s="36" t="s">
        <v>30</v>
      </c>
      <c r="U15" s="37" t="s">
        <v>31</v>
      </c>
      <c r="V15" s="38" t="s">
        <v>32</v>
      </c>
      <c r="W15" s="39" t="s">
        <v>33</v>
      </c>
      <c r="X15" s="297" t="s">
        <v>34</v>
      </c>
      <c r="Y15" s="298" t="s">
        <v>35</v>
      </c>
      <c r="Z15" s="298" t="s">
        <v>36</v>
      </c>
    </row>
    <row r="16" spans="1:26" s="5" customFormat="1" ht="162.75" customHeight="1" x14ac:dyDescent="0.2">
      <c r="A16" s="295"/>
      <c r="B16" s="40" t="s">
        <v>37</v>
      </c>
      <c r="C16" s="41" t="s">
        <v>38</v>
      </c>
      <c r="D16" s="42">
        <v>1</v>
      </c>
      <c r="E16" s="43" t="s">
        <v>39</v>
      </c>
      <c r="F16" s="44" t="s">
        <v>40</v>
      </c>
      <c r="G16" s="45" t="s">
        <v>41</v>
      </c>
      <c r="H16" s="46" t="s">
        <v>42</v>
      </c>
      <c r="I16" s="47" t="s">
        <v>43</v>
      </c>
      <c r="J16" s="46" t="s">
        <v>44</v>
      </c>
      <c r="K16" s="48">
        <f>100/45</f>
        <v>2.2222222222222223</v>
      </c>
      <c r="L16" s="49"/>
      <c r="M16" s="47"/>
      <c r="N16" s="50"/>
      <c r="O16" s="49"/>
      <c r="P16" s="51">
        <f>K16/2</f>
        <v>1.1111111111111112</v>
      </c>
      <c r="Q16" s="50"/>
      <c r="R16" s="49"/>
      <c r="S16" s="47"/>
      <c r="T16" s="50"/>
      <c r="U16" s="43"/>
      <c r="V16" s="51">
        <v>1.1111111111111112</v>
      </c>
      <c r="W16" s="52"/>
      <c r="X16" s="299"/>
      <c r="Y16" s="300" t="s">
        <v>45</v>
      </c>
      <c r="Z16" s="301"/>
    </row>
    <row r="17" spans="1:26" s="5" customFormat="1" ht="123.75" customHeight="1" x14ac:dyDescent="0.2">
      <c r="A17" s="295"/>
      <c r="B17" s="53"/>
      <c r="C17" s="54"/>
      <c r="D17" s="55">
        <v>2</v>
      </c>
      <c r="E17" s="43" t="s">
        <v>39</v>
      </c>
      <c r="F17" s="56" t="s">
        <v>40</v>
      </c>
      <c r="G17" s="45" t="s">
        <v>41</v>
      </c>
      <c r="H17" s="57" t="s">
        <v>46</v>
      </c>
      <c r="I17" s="57" t="s">
        <v>47</v>
      </c>
      <c r="J17" s="57" t="s">
        <v>44</v>
      </c>
      <c r="K17" s="58">
        <v>2.2222222222222223</v>
      </c>
      <c r="L17" s="59"/>
      <c r="M17" s="60">
        <f>K17/4</f>
        <v>0.55555555555555558</v>
      </c>
      <c r="N17" s="61"/>
      <c r="O17" s="59"/>
      <c r="P17" s="60">
        <v>0.55555555555555558</v>
      </c>
      <c r="Q17" s="61"/>
      <c r="R17" s="59"/>
      <c r="S17" s="60">
        <v>0.55555555555555558</v>
      </c>
      <c r="T17" s="61"/>
      <c r="U17" s="62"/>
      <c r="V17" s="60">
        <v>0.55555555555555558</v>
      </c>
      <c r="W17" s="63"/>
      <c r="X17" s="302">
        <v>0.56000000000000005</v>
      </c>
      <c r="Y17" s="73" t="s">
        <v>48</v>
      </c>
      <c r="Z17" s="73" t="s">
        <v>49</v>
      </c>
    </row>
    <row r="18" spans="1:26" s="5" customFormat="1" ht="92.25" customHeight="1" x14ac:dyDescent="0.2">
      <c r="A18" s="295"/>
      <c r="B18" s="53"/>
      <c r="C18" s="41" t="s">
        <v>50</v>
      </c>
      <c r="D18" s="42">
        <v>1</v>
      </c>
      <c r="E18" s="43" t="s">
        <v>39</v>
      </c>
      <c r="F18" s="52" t="s">
        <v>40</v>
      </c>
      <c r="G18" s="45" t="s">
        <v>41</v>
      </c>
      <c r="H18" s="46" t="s">
        <v>51</v>
      </c>
      <c r="I18" s="46" t="s">
        <v>52</v>
      </c>
      <c r="J18" s="46" t="s">
        <v>44</v>
      </c>
      <c r="K18" s="48">
        <v>2.2222222222222223</v>
      </c>
      <c r="L18" s="45"/>
      <c r="M18" s="46"/>
      <c r="N18" s="42"/>
      <c r="O18" s="45"/>
      <c r="P18" s="51">
        <f>K18/2</f>
        <v>1.1111111111111112</v>
      </c>
      <c r="Q18" s="42"/>
      <c r="R18" s="45"/>
      <c r="S18" s="46"/>
      <c r="T18" s="42"/>
      <c r="U18" s="64">
        <v>1.1111111111111112</v>
      </c>
      <c r="V18" s="46"/>
      <c r="W18" s="65"/>
      <c r="X18" s="302"/>
      <c r="Y18" s="300" t="s">
        <v>45</v>
      </c>
      <c r="Z18" s="301"/>
    </row>
    <row r="19" spans="1:26" s="5" customFormat="1" ht="96" customHeight="1" x14ac:dyDescent="0.2">
      <c r="A19" s="295"/>
      <c r="B19" s="53"/>
      <c r="C19" s="66"/>
      <c r="D19" s="67">
        <v>2</v>
      </c>
      <c r="E19" s="68" t="s">
        <v>39</v>
      </c>
      <c r="F19" s="69" t="s">
        <v>40</v>
      </c>
      <c r="G19" s="45" t="s">
        <v>41</v>
      </c>
      <c r="H19" s="70" t="s">
        <v>53</v>
      </c>
      <c r="I19" s="70" t="s">
        <v>54</v>
      </c>
      <c r="J19" s="70" t="s">
        <v>44</v>
      </c>
      <c r="K19" s="71">
        <v>2.2222222222222223</v>
      </c>
      <c r="L19" s="72"/>
      <c r="M19" s="73"/>
      <c r="N19" s="74">
        <f>K19/2</f>
        <v>1.1111111111111112</v>
      </c>
      <c r="O19" s="75"/>
      <c r="P19" s="70"/>
      <c r="Q19" s="76"/>
      <c r="R19" s="75"/>
      <c r="S19" s="70"/>
      <c r="T19" s="76"/>
      <c r="U19" s="77"/>
      <c r="V19" s="78">
        <v>1.0869565217391304</v>
      </c>
      <c r="W19" s="79"/>
      <c r="X19" s="303">
        <v>0</v>
      </c>
      <c r="Y19" s="304" t="s">
        <v>55</v>
      </c>
      <c r="Z19" s="73" t="s">
        <v>56</v>
      </c>
    </row>
    <row r="20" spans="1:26" s="5" customFormat="1" ht="83.25" customHeight="1" x14ac:dyDescent="0.2">
      <c r="A20" s="295"/>
      <c r="B20" s="53"/>
      <c r="C20" s="66"/>
      <c r="D20" s="76">
        <v>3</v>
      </c>
      <c r="E20" s="68" t="s">
        <v>39</v>
      </c>
      <c r="F20" s="80" t="s">
        <v>40</v>
      </c>
      <c r="G20" s="45" t="s">
        <v>41</v>
      </c>
      <c r="H20" s="70" t="s">
        <v>57</v>
      </c>
      <c r="I20" s="70" t="s">
        <v>58</v>
      </c>
      <c r="J20" s="70" t="s">
        <v>44</v>
      </c>
      <c r="K20" s="71">
        <v>2.2222222222222223</v>
      </c>
      <c r="L20" s="75"/>
      <c r="M20" s="73"/>
      <c r="N20" s="76"/>
      <c r="O20" s="81">
        <f>K20/2</f>
        <v>1.1111111111111112</v>
      </c>
      <c r="P20" s="70"/>
      <c r="Q20" s="76"/>
      <c r="R20" s="72"/>
      <c r="S20" s="73"/>
      <c r="T20" s="76"/>
      <c r="U20" s="82">
        <v>1.1111111111111112</v>
      </c>
      <c r="V20" s="70"/>
      <c r="W20" s="79"/>
      <c r="X20" s="302"/>
      <c r="Y20" s="300" t="s">
        <v>45</v>
      </c>
      <c r="Z20" s="301"/>
    </row>
    <row r="21" spans="1:26" s="5" customFormat="1" ht="108" customHeight="1" x14ac:dyDescent="0.2">
      <c r="A21" s="295"/>
      <c r="B21" s="83"/>
      <c r="C21" s="54"/>
      <c r="D21" s="61">
        <v>4</v>
      </c>
      <c r="E21" s="84" t="s">
        <v>39</v>
      </c>
      <c r="F21" s="85" t="s">
        <v>40</v>
      </c>
      <c r="G21" s="45" t="s">
        <v>41</v>
      </c>
      <c r="H21" s="57" t="s">
        <v>59</v>
      </c>
      <c r="I21" s="57" t="s">
        <v>60</v>
      </c>
      <c r="J21" s="57" t="s">
        <v>44</v>
      </c>
      <c r="K21" s="58">
        <v>2.2222222222222223</v>
      </c>
      <c r="L21" s="59"/>
      <c r="M21" s="86"/>
      <c r="N21" s="87"/>
      <c r="O21" s="88">
        <f>K21/2</f>
        <v>1.1111111111111112</v>
      </c>
      <c r="P21" s="57"/>
      <c r="Q21" s="61"/>
      <c r="R21" s="89"/>
      <c r="S21" s="60">
        <v>1.1111111111111112</v>
      </c>
      <c r="T21" s="87"/>
      <c r="U21" s="62"/>
      <c r="V21" s="57"/>
      <c r="W21" s="63"/>
      <c r="X21" s="302"/>
      <c r="Y21" s="300" t="s">
        <v>45</v>
      </c>
      <c r="Z21" s="301"/>
    </row>
    <row r="22" spans="1:26" s="5" customFormat="1" ht="96" customHeight="1" x14ac:dyDescent="0.2">
      <c r="A22" s="295"/>
      <c r="B22" s="90" t="s">
        <v>61</v>
      </c>
      <c r="C22" s="91" t="s">
        <v>62</v>
      </c>
      <c r="D22" s="42">
        <v>1</v>
      </c>
      <c r="E22" s="92" t="s">
        <v>63</v>
      </c>
      <c r="F22" s="93" t="s">
        <v>64</v>
      </c>
      <c r="G22" s="45" t="s">
        <v>41</v>
      </c>
      <c r="H22" s="46" t="s">
        <v>65</v>
      </c>
      <c r="I22" s="46" t="s">
        <v>66</v>
      </c>
      <c r="J22" s="46" t="s">
        <v>67</v>
      </c>
      <c r="K22" s="48">
        <v>2.2222222222222223</v>
      </c>
      <c r="L22" s="94">
        <f>K22/12</f>
        <v>0.1851851851851852</v>
      </c>
      <c r="M22" s="51">
        <v>0.1851851851851852</v>
      </c>
      <c r="N22" s="95">
        <v>0.1851851851851852</v>
      </c>
      <c r="O22" s="94">
        <v>0.1851851851851852</v>
      </c>
      <c r="P22" s="51">
        <v>0.1851851851851852</v>
      </c>
      <c r="Q22" s="95">
        <v>0.1851851851851852</v>
      </c>
      <c r="R22" s="94">
        <v>0.1851851851851852</v>
      </c>
      <c r="S22" s="51">
        <v>0.1851851851851852</v>
      </c>
      <c r="T22" s="95">
        <v>0.1851851851851852</v>
      </c>
      <c r="U22" s="64">
        <v>0.1851851851851852</v>
      </c>
      <c r="V22" s="51">
        <v>0.1851851851851852</v>
      </c>
      <c r="W22" s="96">
        <v>0.1851851851851852</v>
      </c>
      <c r="X22" s="112" t="s">
        <v>68</v>
      </c>
      <c r="Y22" s="70" t="s">
        <v>69</v>
      </c>
      <c r="Z22" s="73" t="s">
        <v>70</v>
      </c>
    </row>
    <row r="23" spans="1:26" s="5" customFormat="1" ht="86.25" customHeight="1" x14ac:dyDescent="0.2">
      <c r="A23" s="295"/>
      <c r="B23" s="90"/>
      <c r="C23" s="97"/>
      <c r="D23" s="61">
        <v>2</v>
      </c>
      <c r="E23" s="62" t="s">
        <v>63</v>
      </c>
      <c r="F23" s="98" t="s">
        <v>64</v>
      </c>
      <c r="G23" s="45" t="s">
        <v>41</v>
      </c>
      <c r="H23" s="57" t="s">
        <v>71</v>
      </c>
      <c r="I23" s="57" t="s">
        <v>72</v>
      </c>
      <c r="J23" s="57" t="s">
        <v>67</v>
      </c>
      <c r="K23" s="58">
        <v>2.2222222222222223</v>
      </c>
      <c r="L23" s="59"/>
      <c r="M23" s="57"/>
      <c r="N23" s="99">
        <f>K23/4</f>
        <v>0.55555555555555558</v>
      </c>
      <c r="O23" s="59"/>
      <c r="P23" s="57"/>
      <c r="Q23" s="99">
        <v>0.55555555555555558</v>
      </c>
      <c r="R23" s="59"/>
      <c r="S23" s="57"/>
      <c r="T23" s="99">
        <v>0.55555555555555558</v>
      </c>
      <c r="U23" s="62"/>
      <c r="V23" s="57"/>
      <c r="W23" s="100">
        <v>0.55555555555555558</v>
      </c>
      <c r="X23" s="112" t="s">
        <v>73</v>
      </c>
      <c r="Y23" s="70" t="s">
        <v>74</v>
      </c>
      <c r="Z23" s="73" t="s">
        <v>75</v>
      </c>
    </row>
    <row r="24" spans="1:26" s="5" customFormat="1" ht="110.25" customHeight="1" x14ac:dyDescent="0.2">
      <c r="A24" s="295"/>
      <c r="B24" s="90"/>
      <c r="C24" s="91" t="s">
        <v>76</v>
      </c>
      <c r="D24" s="42">
        <v>1</v>
      </c>
      <c r="E24" s="92" t="s">
        <v>77</v>
      </c>
      <c r="F24" s="93" t="s">
        <v>64</v>
      </c>
      <c r="G24" s="45" t="s">
        <v>41</v>
      </c>
      <c r="H24" s="46" t="s">
        <v>78</v>
      </c>
      <c r="I24" s="101" t="s">
        <v>79</v>
      </c>
      <c r="J24" s="46" t="s">
        <v>80</v>
      </c>
      <c r="K24" s="48">
        <v>2.2222222222222223</v>
      </c>
      <c r="L24" s="45"/>
      <c r="M24" s="46"/>
      <c r="N24" s="42"/>
      <c r="O24" s="45"/>
      <c r="P24" s="102">
        <f>K24</f>
        <v>2.2222222222222223</v>
      </c>
      <c r="Q24" s="42"/>
      <c r="R24" s="45"/>
      <c r="S24" s="46"/>
      <c r="T24" s="42"/>
      <c r="U24" s="92"/>
      <c r="V24" s="46"/>
      <c r="W24" s="103"/>
      <c r="X24" s="70"/>
      <c r="Y24" s="300" t="s">
        <v>45</v>
      </c>
      <c r="Z24" s="301"/>
    </row>
    <row r="25" spans="1:26" s="5" customFormat="1" ht="197.25" customHeight="1" x14ac:dyDescent="0.2">
      <c r="A25" s="295"/>
      <c r="B25" s="90"/>
      <c r="C25" s="104"/>
      <c r="D25" s="76">
        <v>2</v>
      </c>
      <c r="E25" s="77" t="s">
        <v>77</v>
      </c>
      <c r="F25" s="105" t="s">
        <v>64</v>
      </c>
      <c r="G25" s="45" t="s">
        <v>41</v>
      </c>
      <c r="H25" s="70" t="s">
        <v>81</v>
      </c>
      <c r="I25" s="106" t="s">
        <v>82</v>
      </c>
      <c r="J25" s="70" t="s">
        <v>80</v>
      </c>
      <c r="K25" s="71">
        <v>2.2222222222222223</v>
      </c>
      <c r="L25" s="75"/>
      <c r="M25" s="107"/>
      <c r="N25" s="108">
        <f>K25/4</f>
        <v>0.55555555555555558</v>
      </c>
      <c r="O25" s="75"/>
      <c r="P25" s="109"/>
      <c r="Q25" s="108">
        <v>0.55555555555555558</v>
      </c>
      <c r="R25" s="75"/>
      <c r="S25" s="109"/>
      <c r="T25" s="108">
        <v>0.55555555555555558</v>
      </c>
      <c r="U25" s="77"/>
      <c r="V25" s="109"/>
      <c r="W25" s="110">
        <v>0.55555555555555558</v>
      </c>
      <c r="X25" s="112" t="s">
        <v>73</v>
      </c>
      <c r="Y25" s="305" t="s">
        <v>83</v>
      </c>
      <c r="Z25" s="73" t="s">
        <v>84</v>
      </c>
    </row>
    <row r="26" spans="1:26" s="5" customFormat="1" ht="119.25" customHeight="1" x14ac:dyDescent="0.2">
      <c r="A26" s="295"/>
      <c r="B26" s="90"/>
      <c r="C26" s="104"/>
      <c r="D26" s="76">
        <v>3</v>
      </c>
      <c r="E26" s="77" t="s">
        <v>77</v>
      </c>
      <c r="F26" s="105" t="s">
        <v>64</v>
      </c>
      <c r="G26" s="45" t="s">
        <v>41</v>
      </c>
      <c r="H26" s="70" t="s">
        <v>85</v>
      </c>
      <c r="I26" s="70" t="s">
        <v>86</v>
      </c>
      <c r="J26" s="70" t="s">
        <v>80</v>
      </c>
      <c r="K26" s="71">
        <v>2.2222222222222223</v>
      </c>
      <c r="L26" s="72"/>
      <c r="M26" s="73"/>
      <c r="N26" s="111"/>
      <c r="O26" s="72"/>
      <c r="P26" s="112">
        <f>K26/2</f>
        <v>1.1111111111111112</v>
      </c>
      <c r="Q26" s="111"/>
      <c r="R26" s="72"/>
      <c r="S26" s="73"/>
      <c r="T26" s="111"/>
      <c r="U26" s="113"/>
      <c r="V26" s="112">
        <f>K26/2</f>
        <v>1.1111111111111112</v>
      </c>
      <c r="W26" s="114"/>
      <c r="X26" s="70"/>
      <c r="Y26" s="300" t="s">
        <v>45</v>
      </c>
      <c r="Z26" s="301"/>
    </row>
    <row r="27" spans="1:26" s="5" customFormat="1" ht="124.5" customHeight="1" x14ac:dyDescent="0.2">
      <c r="A27" s="295"/>
      <c r="B27" s="90"/>
      <c r="C27" s="115"/>
      <c r="D27" s="116">
        <v>4</v>
      </c>
      <c r="E27" s="117" t="s">
        <v>87</v>
      </c>
      <c r="F27" s="118" t="s">
        <v>88</v>
      </c>
      <c r="G27" s="119" t="s">
        <v>89</v>
      </c>
      <c r="H27" s="120" t="s">
        <v>90</v>
      </c>
      <c r="I27" s="120" t="s">
        <v>91</v>
      </c>
      <c r="J27" s="121" t="s">
        <v>92</v>
      </c>
      <c r="K27" s="58">
        <v>2.2222222222222223</v>
      </c>
      <c r="L27" s="122">
        <f>K27/12</f>
        <v>0.1851851851851852</v>
      </c>
      <c r="M27" s="123">
        <v>0.1851851851851852</v>
      </c>
      <c r="N27" s="99">
        <v>0.1851851851851852</v>
      </c>
      <c r="O27" s="122">
        <v>0.1851851851851852</v>
      </c>
      <c r="P27" s="123">
        <v>0.1851851851851852</v>
      </c>
      <c r="Q27" s="99">
        <v>0.1851851851851852</v>
      </c>
      <c r="R27" s="122">
        <v>0.1851851851851852</v>
      </c>
      <c r="S27" s="123">
        <v>0.1851851851851852</v>
      </c>
      <c r="T27" s="99">
        <v>0.1851851851851852</v>
      </c>
      <c r="U27" s="124">
        <v>0.1851851851851852</v>
      </c>
      <c r="V27" s="123">
        <v>0.1851851851851852</v>
      </c>
      <c r="W27" s="100">
        <v>0.1851851851851852</v>
      </c>
      <c r="X27" s="306">
        <v>0.56000000000000005</v>
      </c>
      <c r="Y27" s="304" t="s">
        <v>93</v>
      </c>
      <c r="Z27" s="73" t="s">
        <v>94</v>
      </c>
    </row>
    <row r="28" spans="1:26" s="5" customFormat="1" ht="288.75" customHeight="1" x14ac:dyDescent="0.2">
      <c r="A28" s="295"/>
      <c r="B28" s="125" t="s">
        <v>95</v>
      </c>
      <c r="C28" s="70" t="s">
        <v>96</v>
      </c>
      <c r="D28" s="70">
        <v>1</v>
      </c>
      <c r="E28" s="70" t="s">
        <v>97</v>
      </c>
      <c r="F28" s="70" t="s">
        <v>98</v>
      </c>
      <c r="G28" s="70" t="s">
        <v>99</v>
      </c>
      <c r="H28" s="70" t="s">
        <v>100</v>
      </c>
      <c r="I28" s="70" t="s">
        <v>101</v>
      </c>
      <c r="J28" s="70" t="s">
        <v>102</v>
      </c>
      <c r="K28" s="126">
        <v>2.2222222222222223</v>
      </c>
      <c r="L28" s="127"/>
      <c r="M28" s="128"/>
      <c r="N28" s="129">
        <f>K28*15%</f>
        <v>0.33333333333333331</v>
      </c>
      <c r="O28" s="130"/>
      <c r="P28" s="128"/>
      <c r="Q28" s="129">
        <f>K28*25%</f>
        <v>0.55555555555555558</v>
      </c>
      <c r="R28" s="130"/>
      <c r="S28" s="128"/>
      <c r="T28" s="129">
        <f>K28*30%</f>
        <v>0.66666666666666663</v>
      </c>
      <c r="U28" s="131"/>
      <c r="V28" s="128"/>
      <c r="W28" s="126">
        <f>K28*30%</f>
        <v>0.66666666666666663</v>
      </c>
      <c r="X28" s="112">
        <v>0.33</v>
      </c>
      <c r="Y28" s="304" t="s">
        <v>103</v>
      </c>
      <c r="Z28" s="73" t="s">
        <v>104</v>
      </c>
    </row>
    <row r="29" spans="1:26" s="5" customFormat="1" ht="94.5" customHeight="1" x14ac:dyDescent="0.2">
      <c r="A29" s="295"/>
      <c r="B29" s="90"/>
      <c r="C29" s="90" t="s">
        <v>105</v>
      </c>
      <c r="D29" s="132">
        <v>1</v>
      </c>
      <c r="E29" s="133" t="s">
        <v>106</v>
      </c>
      <c r="F29" s="134" t="s">
        <v>88</v>
      </c>
      <c r="G29" s="135" t="s">
        <v>107</v>
      </c>
      <c r="H29" s="136" t="s">
        <v>108</v>
      </c>
      <c r="I29" s="136" t="s">
        <v>109</v>
      </c>
      <c r="J29" s="136" t="s">
        <v>110</v>
      </c>
      <c r="K29" s="48">
        <v>2.2222222222222223</v>
      </c>
      <c r="L29" s="45"/>
      <c r="M29" s="137"/>
      <c r="N29" s="138"/>
      <c r="O29" s="139"/>
      <c r="P29" s="137"/>
      <c r="Q29" s="140">
        <f>K29/2</f>
        <v>1.1111111111111112</v>
      </c>
      <c r="R29" s="139"/>
      <c r="S29" s="137"/>
      <c r="T29" s="138"/>
      <c r="U29" s="141"/>
      <c r="V29" s="102">
        <v>1.1111111111111112</v>
      </c>
      <c r="W29" s="142"/>
      <c r="X29" s="144"/>
      <c r="Y29" s="300" t="s">
        <v>45</v>
      </c>
      <c r="Z29" s="301"/>
    </row>
    <row r="30" spans="1:26" s="5" customFormat="1" ht="93.75" customHeight="1" x14ac:dyDescent="0.2">
      <c r="A30" s="295"/>
      <c r="B30" s="90"/>
      <c r="C30" s="90"/>
      <c r="D30" s="143">
        <v>2</v>
      </c>
      <c r="E30" s="77" t="s">
        <v>106</v>
      </c>
      <c r="F30" s="114" t="s">
        <v>88</v>
      </c>
      <c r="G30" s="75" t="s">
        <v>107</v>
      </c>
      <c r="H30" s="70" t="s">
        <v>111</v>
      </c>
      <c r="I30" s="70" t="s">
        <v>112</v>
      </c>
      <c r="J30" s="70" t="s">
        <v>110</v>
      </c>
      <c r="K30" s="71">
        <v>2.2222222222222223</v>
      </c>
      <c r="L30" s="75"/>
      <c r="M30" s="144"/>
      <c r="N30" s="145"/>
      <c r="O30" s="146"/>
      <c r="P30" s="144"/>
      <c r="Q30" s="145"/>
      <c r="R30" s="147">
        <f>K30</f>
        <v>2.2222222222222223</v>
      </c>
      <c r="S30" s="144"/>
      <c r="T30" s="145"/>
      <c r="U30" s="148"/>
      <c r="V30" s="144"/>
      <c r="W30" s="149"/>
      <c r="X30" s="144"/>
      <c r="Y30" s="300" t="s">
        <v>45</v>
      </c>
      <c r="Z30" s="301"/>
    </row>
    <row r="31" spans="1:26" s="5" customFormat="1" ht="99.75" customHeight="1" x14ac:dyDescent="0.2">
      <c r="A31" s="295"/>
      <c r="B31" s="90"/>
      <c r="C31" s="90"/>
      <c r="D31" s="143">
        <v>3</v>
      </c>
      <c r="E31" s="77" t="s">
        <v>106</v>
      </c>
      <c r="F31" s="114" t="s">
        <v>88</v>
      </c>
      <c r="G31" s="75" t="s">
        <v>107</v>
      </c>
      <c r="H31" s="70" t="s">
        <v>113</v>
      </c>
      <c r="I31" s="70" t="s">
        <v>114</v>
      </c>
      <c r="J31" s="70" t="s">
        <v>110</v>
      </c>
      <c r="K31" s="71">
        <v>2.2222222222222223</v>
      </c>
      <c r="L31" s="75"/>
      <c r="M31" s="112">
        <f>K31/5</f>
        <v>0.44444444444444448</v>
      </c>
      <c r="N31" s="145"/>
      <c r="O31" s="147">
        <v>0.44444444444444448</v>
      </c>
      <c r="P31" s="112"/>
      <c r="Q31" s="108">
        <v>0.44444444444444448</v>
      </c>
      <c r="R31" s="147"/>
      <c r="S31" s="112">
        <v>0.44444444444444448</v>
      </c>
      <c r="T31" s="145"/>
      <c r="U31" s="150">
        <f>0.434782608695652/2</f>
        <v>0.217391304347826</v>
      </c>
      <c r="V31" s="112">
        <v>0.217391304347826</v>
      </c>
      <c r="W31" s="151"/>
      <c r="X31" s="174" t="s">
        <v>115</v>
      </c>
      <c r="Y31" s="304" t="s">
        <v>116</v>
      </c>
      <c r="Z31" s="73" t="s">
        <v>117</v>
      </c>
    </row>
    <row r="32" spans="1:26" s="5" customFormat="1" ht="103.5" customHeight="1" x14ac:dyDescent="0.2">
      <c r="A32" s="295"/>
      <c r="B32" s="90"/>
      <c r="C32" s="90"/>
      <c r="D32" s="143">
        <v>4</v>
      </c>
      <c r="E32" s="77" t="s">
        <v>106</v>
      </c>
      <c r="F32" s="114" t="s">
        <v>88</v>
      </c>
      <c r="G32" s="75" t="s">
        <v>107</v>
      </c>
      <c r="H32" s="70" t="s">
        <v>118</v>
      </c>
      <c r="I32" s="70" t="s">
        <v>119</v>
      </c>
      <c r="J32" s="70" t="s">
        <v>110</v>
      </c>
      <c r="K32" s="71">
        <v>2.2222222222222223</v>
      </c>
      <c r="L32" s="75"/>
      <c r="M32" s="144"/>
      <c r="N32" s="152"/>
      <c r="O32" s="146"/>
      <c r="P32" s="144"/>
      <c r="Q32" s="108">
        <f>K32/2</f>
        <v>1.1111111111111112</v>
      </c>
      <c r="R32" s="146"/>
      <c r="S32" s="144"/>
      <c r="T32" s="152"/>
      <c r="U32" s="148"/>
      <c r="V32" s="144"/>
      <c r="W32" s="110">
        <f>K32/2</f>
        <v>1.1111111111111112</v>
      </c>
      <c r="X32" s="112"/>
      <c r="Y32" s="300" t="s">
        <v>45</v>
      </c>
      <c r="Z32" s="301"/>
    </row>
    <row r="33" spans="1:28" s="5" customFormat="1" ht="107.25" customHeight="1" x14ac:dyDescent="0.2">
      <c r="A33" s="295"/>
      <c r="B33" s="90"/>
      <c r="C33" s="90"/>
      <c r="D33" s="153">
        <v>5</v>
      </c>
      <c r="E33" s="77" t="s">
        <v>106</v>
      </c>
      <c r="F33" s="114" t="s">
        <v>88</v>
      </c>
      <c r="G33" s="75" t="s">
        <v>107</v>
      </c>
      <c r="H33" s="70" t="s">
        <v>120</v>
      </c>
      <c r="I33" s="70" t="s">
        <v>121</v>
      </c>
      <c r="J33" s="70" t="s">
        <v>110</v>
      </c>
      <c r="K33" s="71">
        <v>2.2222222222222223</v>
      </c>
      <c r="L33" s="75"/>
      <c r="M33" s="112">
        <f>K33/5</f>
        <v>0.44444444444444448</v>
      </c>
      <c r="N33" s="145"/>
      <c r="O33" s="147">
        <v>0.44444444444444448</v>
      </c>
      <c r="P33" s="112"/>
      <c r="Q33" s="108">
        <v>0.44444444444444448</v>
      </c>
      <c r="R33" s="147"/>
      <c r="S33" s="112">
        <v>0.44444444444444448</v>
      </c>
      <c r="T33" s="145"/>
      <c r="U33" s="150">
        <f>0.434782608695652/2</f>
        <v>0.217391304347826</v>
      </c>
      <c r="V33" s="112">
        <v>0.217391304347826</v>
      </c>
      <c r="W33" s="151"/>
      <c r="X33" s="174" t="s">
        <v>115</v>
      </c>
      <c r="Y33" s="73" t="s">
        <v>122</v>
      </c>
      <c r="Z33" s="73" t="s">
        <v>123</v>
      </c>
    </row>
    <row r="34" spans="1:28" s="5" customFormat="1" ht="88.5" customHeight="1" x14ac:dyDescent="0.2">
      <c r="A34" s="295"/>
      <c r="B34" s="90"/>
      <c r="C34" s="90"/>
      <c r="D34" s="143">
        <v>6</v>
      </c>
      <c r="E34" s="77" t="s">
        <v>106</v>
      </c>
      <c r="F34" s="114" t="s">
        <v>88</v>
      </c>
      <c r="G34" s="75" t="s">
        <v>107</v>
      </c>
      <c r="H34" s="70" t="s">
        <v>124</v>
      </c>
      <c r="I34" s="70" t="s">
        <v>125</v>
      </c>
      <c r="J34" s="70" t="s">
        <v>110</v>
      </c>
      <c r="K34" s="71">
        <v>2.2222222222222223</v>
      </c>
      <c r="L34" s="75"/>
      <c r="M34" s="144"/>
      <c r="N34" s="145"/>
      <c r="O34" s="146"/>
      <c r="P34" s="144"/>
      <c r="Q34" s="145"/>
      <c r="R34" s="146"/>
      <c r="S34" s="112">
        <f>K34</f>
        <v>2.2222222222222223</v>
      </c>
      <c r="T34" s="145"/>
      <c r="U34" s="148"/>
      <c r="V34" s="144"/>
      <c r="W34" s="149"/>
      <c r="X34" s="144"/>
      <c r="Y34" s="300" t="s">
        <v>45</v>
      </c>
      <c r="Z34" s="301"/>
    </row>
    <row r="35" spans="1:28" s="5" customFormat="1" ht="99.75" customHeight="1" x14ac:dyDescent="0.2">
      <c r="A35" s="295"/>
      <c r="B35" s="90"/>
      <c r="C35" s="66"/>
      <c r="D35" s="154">
        <v>7</v>
      </c>
      <c r="E35" s="155" t="s">
        <v>106</v>
      </c>
      <c r="F35" s="156" t="s">
        <v>88</v>
      </c>
      <c r="G35" s="157" t="s">
        <v>107</v>
      </c>
      <c r="H35" s="121" t="s">
        <v>126</v>
      </c>
      <c r="I35" s="121" t="s">
        <v>127</v>
      </c>
      <c r="J35" s="121" t="s">
        <v>110</v>
      </c>
      <c r="K35" s="158">
        <v>2.2222222222222223</v>
      </c>
      <c r="L35" s="59"/>
      <c r="M35" s="159"/>
      <c r="N35" s="160"/>
      <c r="O35" s="122">
        <f>K35*20%</f>
        <v>0.44444444444444448</v>
      </c>
      <c r="P35" s="159"/>
      <c r="Q35" s="160"/>
      <c r="R35" s="161"/>
      <c r="S35" s="123">
        <f>K35*40%</f>
        <v>0.88888888888888895</v>
      </c>
      <c r="T35" s="160"/>
      <c r="U35" s="162"/>
      <c r="V35" s="159"/>
      <c r="W35" s="100">
        <f>K35*40%</f>
        <v>0.88888888888888895</v>
      </c>
      <c r="X35" s="112"/>
      <c r="Y35" s="300" t="s">
        <v>45</v>
      </c>
      <c r="Z35" s="301"/>
    </row>
    <row r="36" spans="1:28" s="5" customFormat="1" ht="111" customHeight="1" x14ac:dyDescent="0.2">
      <c r="A36" s="295"/>
      <c r="B36" s="90"/>
      <c r="C36" s="163" t="s">
        <v>128</v>
      </c>
      <c r="D36" s="164">
        <v>1</v>
      </c>
      <c r="E36" s="165" t="s">
        <v>106</v>
      </c>
      <c r="F36" s="166" t="s">
        <v>88</v>
      </c>
      <c r="G36" s="167" t="s">
        <v>107</v>
      </c>
      <c r="H36" s="168" t="s">
        <v>129</v>
      </c>
      <c r="I36" s="168" t="s">
        <v>130</v>
      </c>
      <c r="J36" s="168" t="s">
        <v>110</v>
      </c>
      <c r="K36" s="169">
        <v>2.2222222222222223</v>
      </c>
      <c r="L36" s="92"/>
      <c r="M36" s="137"/>
      <c r="N36" s="140">
        <f>K36*10%</f>
        <v>0.22222222222222224</v>
      </c>
      <c r="O36" s="139"/>
      <c r="P36" s="137"/>
      <c r="Q36" s="138"/>
      <c r="R36" s="170">
        <f>K36*40%</f>
        <v>0.88888888888888895</v>
      </c>
      <c r="S36" s="137"/>
      <c r="T36" s="138"/>
      <c r="U36" s="141"/>
      <c r="V36" s="102">
        <f>K36*50%</f>
        <v>1.1111111111111112</v>
      </c>
      <c r="W36" s="142"/>
      <c r="X36" s="144">
        <v>0.22</v>
      </c>
      <c r="Y36" s="73" t="s">
        <v>131</v>
      </c>
      <c r="Z36" s="73" t="s">
        <v>132</v>
      </c>
    </row>
    <row r="37" spans="1:28" s="5" customFormat="1" ht="99.75" customHeight="1" x14ac:dyDescent="0.2">
      <c r="A37" s="295"/>
      <c r="B37" s="90"/>
      <c r="C37" s="171"/>
      <c r="D37" s="143">
        <v>2</v>
      </c>
      <c r="E37" s="77" t="s">
        <v>106</v>
      </c>
      <c r="F37" s="114" t="s">
        <v>88</v>
      </c>
      <c r="G37" s="75" t="s">
        <v>107</v>
      </c>
      <c r="H37" s="70" t="s">
        <v>133</v>
      </c>
      <c r="I37" s="70" t="s">
        <v>134</v>
      </c>
      <c r="J37" s="70" t="s">
        <v>110</v>
      </c>
      <c r="K37" s="172">
        <v>2.2222222222222223</v>
      </c>
      <c r="L37" s="77"/>
      <c r="M37" s="144"/>
      <c r="N37" s="145"/>
      <c r="O37" s="173"/>
      <c r="P37" s="144"/>
      <c r="Q37" s="152"/>
      <c r="R37" s="146"/>
      <c r="S37" s="174"/>
      <c r="T37" s="145"/>
      <c r="U37" s="175"/>
      <c r="V37" s="112">
        <f>K37</f>
        <v>2.2222222222222223</v>
      </c>
      <c r="W37" s="151"/>
      <c r="X37" s="174"/>
      <c r="Y37" s="300" t="s">
        <v>45</v>
      </c>
      <c r="Z37" s="301"/>
    </row>
    <row r="38" spans="1:28" s="5" customFormat="1" ht="99" customHeight="1" x14ac:dyDescent="0.2">
      <c r="A38" s="295"/>
      <c r="B38" s="90"/>
      <c r="C38" s="171"/>
      <c r="D38" s="143">
        <v>3</v>
      </c>
      <c r="E38" s="77" t="s">
        <v>106</v>
      </c>
      <c r="F38" s="114" t="s">
        <v>88</v>
      </c>
      <c r="G38" s="75" t="s">
        <v>107</v>
      </c>
      <c r="H38" s="70" t="s">
        <v>135</v>
      </c>
      <c r="I38" s="70" t="s">
        <v>136</v>
      </c>
      <c r="J38" s="70" t="s">
        <v>110</v>
      </c>
      <c r="K38" s="172">
        <v>2.2222222222222223</v>
      </c>
      <c r="L38" s="77"/>
      <c r="M38" s="144"/>
      <c r="N38" s="152"/>
      <c r="O38" s="146"/>
      <c r="P38" s="144"/>
      <c r="Q38" s="152"/>
      <c r="R38" s="173"/>
      <c r="S38" s="144"/>
      <c r="T38" s="145"/>
      <c r="U38" s="148"/>
      <c r="V38" s="112">
        <f>K38</f>
        <v>2.2222222222222223</v>
      </c>
      <c r="W38" s="149"/>
      <c r="X38" s="144"/>
      <c r="Y38" s="300" t="s">
        <v>137</v>
      </c>
      <c r="Z38" s="307"/>
    </row>
    <row r="39" spans="1:28" s="5" customFormat="1" ht="104.25" customHeight="1" x14ac:dyDescent="0.2">
      <c r="A39" s="295"/>
      <c r="B39" s="90"/>
      <c r="C39" s="171"/>
      <c r="D39" s="143">
        <v>4</v>
      </c>
      <c r="E39" s="77" t="s">
        <v>106</v>
      </c>
      <c r="F39" s="114" t="s">
        <v>88</v>
      </c>
      <c r="G39" s="75" t="s">
        <v>107</v>
      </c>
      <c r="H39" s="70" t="s">
        <v>138</v>
      </c>
      <c r="I39" s="70" t="s">
        <v>139</v>
      </c>
      <c r="J39" s="70" t="s">
        <v>110</v>
      </c>
      <c r="K39" s="172">
        <v>2.2222222222222223</v>
      </c>
      <c r="L39" s="77"/>
      <c r="M39" s="144"/>
      <c r="N39" s="145"/>
      <c r="O39" s="147">
        <f>K39*30%</f>
        <v>0.66666666666666663</v>
      </c>
      <c r="P39" s="144"/>
      <c r="Q39" s="145"/>
      <c r="R39" s="147">
        <f>K39*30%</f>
        <v>0.66666666666666663</v>
      </c>
      <c r="S39" s="144"/>
      <c r="T39" s="145"/>
      <c r="U39" s="148"/>
      <c r="V39" s="112">
        <f>K39*40%</f>
        <v>0.88888888888888895</v>
      </c>
      <c r="W39" s="149"/>
      <c r="X39" s="144"/>
      <c r="Y39" s="308" t="s">
        <v>137</v>
      </c>
      <c r="Z39" s="309"/>
      <c r="AB39" s="10"/>
    </row>
    <row r="40" spans="1:28" s="5" customFormat="1" ht="116.25" customHeight="1" x14ac:dyDescent="0.2">
      <c r="A40" s="295"/>
      <c r="B40" s="90"/>
      <c r="C40" s="176"/>
      <c r="D40" s="177">
        <v>5</v>
      </c>
      <c r="E40" s="178" t="s">
        <v>106</v>
      </c>
      <c r="F40" s="179" t="s">
        <v>88</v>
      </c>
      <c r="G40" s="180" t="s">
        <v>107</v>
      </c>
      <c r="H40" s="181" t="s">
        <v>140</v>
      </c>
      <c r="I40" s="181" t="s">
        <v>141</v>
      </c>
      <c r="J40" s="181" t="s">
        <v>110</v>
      </c>
      <c r="K40" s="182">
        <v>2.2222222222222223</v>
      </c>
      <c r="L40" s="62"/>
      <c r="M40" s="159"/>
      <c r="N40" s="160"/>
      <c r="O40" s="161"/>
      <c r="P40" s="159"/>
      <c r="Q40" s="99">
        <f>K40/2</f>
        <v>1.1111111111111112</v>
      </c>
      <c r="R40" s="161"/>
      <c r="S40" s="159"/>
      <c r="T40" s="160"/>
      <c r="U40" s="124">
        <v>1.1111111111111112</v>
      </c>
      <c r="V40" s="159"/>
      <c r="W40" s="183"/>
      <c r="X40" s="144"/>
      <c r="Y40" s="308" t="s">
        <v>137</v>
      </c>
      <c r="Z40" s="310"/>
    </row>
    <row r="41" spans="1:28" s="5" customFormat="1" ht="152.25" customHeight="1" x14ac:dyDescent="0.2">
      <c r="A41" s="295"/>
      <c r="B41" s="184"/>
      <c r="C41" s="185" t="s">
        <v>142</v>
      </c>
      <c r="D41" s="186">
        <v>1</v>
      </c>
      <c r="E41" s="187" t="s">
        <v>87</v>
      </c>
      <c r="F41" s="188" t="s">
        <v>88</v>
      </c>
      <c r="G41" s="185" t="s">
        <v>143</v>
      </c>
      <c r="H41" s="189" t="s">
        <v>144</v>
      </c>
      <c r="I41" s="189" t="s">
        <v>145</v>
      </c>
      <c r="J41" s="189" t="s">
        <v>92</v>
      </c>
      <c r="K41" s="58">
        <v>2.2222222222222223</v>
      </c>
      <c r="L41" s="127"/>
      <c r="M41" s="128"/>
      <c r="N41" s="190"/>
      <c r="O41" s="130"/>
      <c r="P41" s="128"/>
      <c r="Q41" s="190"/>
      <c r="R41" s="191">
        <f>K41/2</f>
        <v>1.1111111111111112</v>
      </c>
      <c r="S41" s="128"/>
      <c r="T41" s="190"/>
      <c r="U41" s="131"/>
      <c r="V41" s="128"/>
      <c r="W41" s="126">
        <v>1.1111111111111112</v>
      </c>
      <c r="X41" s="112"/>
      <c r="Y41" s="308" t="s">
        <v>45</v>
      </c>
      <c r="Z41" s="301"/>
    </row>
    <row r="42" spans="1:28" s="5" customFormat="1" ht="230.25" customHeight="1" x14ac:dyDescent="0.2">
      <c r="A42" s="295"/>
      <c r="B42" s="192" t="s">
        <v>146</v>
      </c>
      <c r="C42" s="127" t="s">
        <v>147</v>
      </c>
      <c r="D42" s="193">
        <v>1</v>
      </c>
      <c r="E42" s="194" t="s">
        <v>87</v>
      </c>
      <c r="F42" s="195" t="s">
        <v>88</v>
      </c>
      <c r="G42" s="196" t="s">
        <v>148</v>
      </c>
      <c r="H42" s="194" t="s">
        <v>149</v>
      </c>
      <c r="I42" s="197" t="s">
        <v>150</v>
      </c>
      <c r="J42" s="197" t="s">
        <v>151</v>
      </c>
      <c r="K42" s="126">
        <v>2.2222222222222223</v>
      </c>
      <c r="L42" s="127"/>
      <c r="M42" s="128"/>
      <c r="N42" s="129">
        <f>K42/4</f>
        <v>0.55555555555555558</v>
      </c>
      <c r="O42" s="130"/>
      <c r="P42" s="128"/>
      <c r="Q42" s="129">
        <v>0.55555555555555558</v>
      </c>
      <c r="R42" s="130"/>
      <c r="S42" s="128"/>
      <c r="T42" s="129">
        <v>0.55555555555555558</v>
      </c>
      <c r="U42" s="198"/>
      <c r="V42" s="128"/>
      <c r="W42" s="126">
        <v>0.55555555555555558</v>
      </c>
      <c r="X42" s="112">
        <v>0.56000000000000005</v>
      </c>
      <c r="Y42" s="305" t="s">
        <v>152</v>
      </c>
      <c r="Z42" s="73" t="s">
        <v>153</v>
      </c>
    </row>
    <row r="43" spans="1:28" s="5" customFormat="1" ht="115.5" customHeight="1" x14ac:dyDescent="0.2">
      <c r="A43" s="295"/>
      <c r="B43" s="199" t="s">
        <v>154</v>
      </c>
      <c r="C43" s="91" t="s">
        <v>155</v>
      </c>
      <c r="D43" s="42">
        <v>1</v>
      </c>
      <c r="E43" s="92" t="s">
        <v>156</v>
      </c>
      <c r="F43" s="93" t="s">
        <v>157</v>
      </c>
      <c r="G43" s="45" t="s">
        <v>41</v>
      </c>
      <c r="H43" s="46" t="s">
        <v>158</v>
      </c>
      <c r="I43" s="101" t="s">
        <v>159</v>
      </c>
      <c r="J43" s="46" t="s">
        <v>44</v>
      </c>
      <c r="K43" s="48">
        <v>2.2222222222222223</v>
      </c>
      <c r="L43" s="200"/>
      <c r="M43" s="102">
        <f>K43/4</f>
        <v>0.55555555555555558</v>
      </c>
      <c r="N43" s="42"/>
      <c r="O43" s="45"/>
      <c r="P43" s="102">
        <v>0.55555555555555558</v>
      </c>
      <c r="Q43" s="42"/>
      <c r="R43" s="45"/>
      <c r="S43" s="102">
        <v>0.55555555555555558</v>
      </c>
      <c r="T43" s="42"/>
      <c r="U43" s="201">
        <v>0.55555555555555558</v>
      </c>
      <c r="V43" s="202"/>
      <c r="W43" s="93"/>
      <c r="X43" s="112">
        <v>0.56000000000000005</v>
      </c>
      <c r="Y43" s="73" t="s">
        <v>160</v>
      </c>
      <c r="Z43" s="73" t="s">
        <v>161</v>
      </c>
    </row>
    <row r="44" spans="1:28" s="5" customFormat="1" ht="69" customHeight="1" x14ac:dyDescent="0.2">
      <c r="A44" s="295"/>
      <c r="B44" s="199"/>
      <c r="C44" s="104"/>
      <c r="D44" s="76">
        <v>2</v>
      </c>
      <c r="E44" s="77" t="s">
        <v>156</v>
      </c>
      <c r="F44" s="105" t="s">
        <v>157</v>
      </c>
      <c r="G44" s="45" t="s">
        <v>41</v>
      </c>
      <c r="H44" s="70" t="s">
        <v>162</v>
      </c>
      <c r="I44" s="106" t="s">
        <v>163</v>
      </c>
      <c r="J44" s="70" t="s">
        <v>44</v>
      </c>
      <c r="K44" s="71">
        <v>2.2222222222222223</v>
      </c>
      <c r="L44" s="203"/>
      <c r="M44" s="204"/>
      <c r="N44" s="205"/>
      <c r="O44" s="203"/>
      <c r="P44" s="112">
        <f>K44</f>
        <v>2.2222222222222223</v>
      </c>
      <c r="Q44" s="76"/>
      <c r="R44" s="75"/>
      <c r="S44" s="107"/>
      <c r="T44" s="111"/>
      <c r="U44" s="113"/>
      <c r="V44" s="73"/>
      <c r="W44" s="105"/>
      <c r="X44" s="73"/>
      <c r="Y44" s="308" t="s">
        <v>45</v>
      </c>
      <c r="Z44" s="301"/>
    </row>
    <row r="45" spans="1:28" s="5" customFormat="1" ht="69" customHeight="1" x14ac:dyDescent="0.2">
      <c r="A45" s="295"/>
      <c r="B45" s="199"/>
      <c r="C45" s="104"/>
      <c r="D45" s="76">
        <v>3</v>
      </c>
      <c r="E45" s="77" t="s">
        <v>156</v>
      </c>
      <c r="F45" s="105" t="s">
        <v>157</v>
      </c>
      <c r="G45" s="45" t="s">
        <v>41</v>
      </c>
      <c r="H45" s="70" t="s">
        <v>164</v>
      </c>
      <c r="I45" s="106" t="s">
        <v>163</v>
      </c>
      <c r="J45" s="70" t="s">
        <v>44</v>
      </c>
      <c r="K45" s="71">
        <v>2.2222222222222223</v>
      </c>
      <c r="L45" s="203"/>
      <c r="M45" s="204"/>
      <c r="N45" s="205"/>
      <c r="O45" s="203"/>
      <c r="P45" s="112">
        <v>2.2222222222222223</v>
      </c>
      <c r="Q45" s="76"/>
      <c r="R45" s="206"/>
      <c r="S45" s="70"/>
      <c r="T45" s="111"/>
      <c r="U45" s="113"/>
      <c r="V45" s="73"/>
      <c r="W45" s="105"/>
      <c r="X45" s="73"/>
      <c r="Y45" s="308" t="s">
        <v>45</v>
      </c>
      <c r="Z45" s="301"/>
    </row>
    <row r="46" spans="1:28" s="5" customFormat="1" ht="69" customHeight="1" x14ac:dyDescent="0.2">
      <c r="A46" s="295"/>
      <c r="B46" s="199"/>
      <c r="C46" s="104"/>
      <c r="D46" s="76">
        <v>4</v>
      </c>
      <c r="E46" s="77" t="s">
        <v>156</v>
      </c>
      <c r="F46" s="105" t="s">
        <v>157</v>
      </c>
      <c r="G46" s="45" t="s">
        <v>41</v>
      </c>
      <c r="H46" s="70" t="s">
        <v>165</v>
      </c>
      <c r="I46" s="106" t="s">
        <v>163</v>
      </c>
      <c r="J46" s="70" t="s">
        <v>44</v>
      </c>
      <c r="K46" s="71">
        <v>2.2222222222222223</v>
      </c>
      <c r="L46" s="75"/>
      <c r="M46" s="107"/>
      <c r="N46" s="111"/>
      <c r="O46" s="72"/>
      <c r="P46" s="112">
        <v>2.2222222222222223</v>
      </c>
      <c r="Q46" s="207"/>
      <c r="R46" s="75"/>
      <c r="S46" s="107"/>
      <c r="T46" s="111"/>
      <c r="U46" s="208"/>
      <c r="V46" s="73"/>
      <c r="W46" s="105"/>
      <c r="X46" s="73"/>
      <c r="Y46" s="308" t="s">
        <v>45</v>
      </c>
      <c r="Z46" s="301"/>
    </row>
    <row r="47" spans="1:28" s="5" customFormat="1" ht="85.5" customHeight="1" x14ac:dyDescent="0.2">
      <c r="A47" s="295"/>
      <c r="B47" s="199"/>
      <c r="C47" s="104"/>
      <c r="D47" s="76">
        <v>5</v>
      </c>
      <c r="E47" s="77" t="s">
        <v>156</v>
      </c>
      <c r="F47" s="105" t="s">
        <v>157</v>
      </c>
      <c r="G47" s="70" t="s">
        <v>166</v>
      </c>
      <c r="H47" s="70" t="s">
        <v>167</v>
      </c>
      <c r="I47" s="70" t="s">
        <v>168</v>
      </c>
      <c r="J47" s="70" t="s">
        <v>44</v>
      </c>
      <c r="K47" s="71">
        <v>2.2222222222222223</v>
      </c>
      <c r="L47" s="147">
        <f>K47*16%</f>
        <v>0.35555555555555557</v>
      </c>
      <c r="M47" s="112"/>
      <c r="N47" s="108">
        <v>0.35555555555555557</v>
      </c>
      <c r="O47" s="147"/>
      <c r="P47" s="112">
        <v>0.35555555555555557</v>
      </c>
      <c r="Q47" s="108"/>
      <c r="R47" s="147">
        <v>0.35555555555555557</v>
      </c>
      <c r="S47" s="112"/>
      <c r="T47" s="108">
        <f>K47*18%</f>
        <v>0.4</v>
      </c>
      <c r="U47" s="150"/>
      <c r="V47" s="112">
        <v>0.4</v>
      </c>
      <c r="W47" s="110"/>
      <c r="X47" s="112">
        <v>0.72</v>
      </c>
      <c r="Y47" s="73" t="s">
        <v>169</v>
      </c>
      <c r="Z47" s="73" t="s">
        <v>170</v>
      </c>
    </row>
    <row r="48" spans="1:28" s="5" customFormat="1" ht="69" customHeight="1" x14ac:dyDescent="0.2">
      <c r="A48" s="295"/>
      <c r="B48" s="199"/>
      <c r="C48" s="104"/>
      <c r="D48" s="76">
        <v>6</v>
      </c>
      <c r="E48" s="77" t="s">
        <v>156</v>
      </c>
      <c r="F48" s="105" t="s">
        <v>157</v>
      </c>
      <c r="G48" s="70" t="s">
        <v>166</v>
      </c>
      <c r="H48" s="70" t="s">
        <v>171</v>
      </c>
      <c r="I48" s="70" t="s">
        <v>172</v>
      </c>
      <c r="J48" s="70" t="s">
        <v>44</v>
      </c>
      <c r="K48" s="71">
        <v>2.2222222222222223</v>
      </c>
      <c r="L48" s="72"/>
      <c r="M48" s="73"/>
      <c r="N48" s="111"/>
      <c r="O48" s="72"/>
      <c r="P48" s="73"/>
      <c r="Q48" s="111"/>
      <c r="R48" s="72"/>
      <c r="S48" s="73"/>
      <c r="T48" s="111"/>
      <c r="U48" s="150">
        <f>K48</f>
        <v>2.2222222222222223</v>
      </c>
      <c r="V48" s="73"/>
      <c r="W48" s="105"/>
      <c r="X48" s="73"/>
      <c r="Y48" s="308" t="s">
        <v>45</v>
      </c>
      <c r="Z48" s="301"/>
    </row>
    <row r="49" spans="1:26" s="5" customFormat="1" ht="69" customHeight="1" x14ac:dyDescent="0.2">
      <c r="A49" s="295"/>
      <c r="B49" s="199"/>
      <c r="C49" s="97"/>
      <c r="D49" s="61">
        <v>7</v>
      </c>
      <c r="E49" s="62" t="s">
        <v>156</v>
      </c>
      <c r="F49" s="98" t="s">
        <v>157</v>
      </c>
      <c r="G49" s="70" t="s">
        <v>166</v>
      </c>
      <c r="H49" s="121" t="s">
        <v>173</v>
      </c>
      <c r="I49" s="57" t="s">
        <v>174</v>
      </c>
      <c r="J49" s="57" t="s">
        <v>44</v>
      </c>
      <c r="K49" s="58">
        <v>2.2222222222222223</v>
      </c>
      <c r="L49" s="59"/>
      <c r="M49" s="209"/>
      <c r="N49" s="61"/>
      <c r="O49" s="59"/>
      <c r="P49" s="210"/>
      <c r="Q49" s="211"/>
      <c r="R49" s="89"/>
      <c r="S49" s="209"/>
      <c r="T49" s="87"/>
      <c r="U49" s="212"/>
      <c r="V49" s="213"/>
      <c r="W49" s="100">
        <f>K49</f>
        <v>2.2222222222222223</v>
      </c>
      <c r="X49" s="112"/>
      <c r="Y49" s="308" t="s">
        <v>45</v>
      </c>
      <c r="Z49" s="301"/>
    </row>
    <row r="50" spans="1:26" s="5" customFormat="1" ht="135.75" customHeight="1" x14ac:dyDescent="0.2">
      <c r="A50" s="295"/>
      <c r="B50" s="214" t="s">
        <v>175</v>
      </c>
      <c r="C50" s="215" t="s">
        <v>175</v>
      </c>
      <c r="D50" s="42">
        <v>1</v>
      </c>
      <c r="E50" s="92" t="s">
        <v>175</v>
      </c>
      <c r="F50" s="93" t="s">
        <v>176</v>
      </c>
      <c r="G50" s="70" t="s">
        <v>177</v>
      </c>
      <c r="H50" s="216" t="s">
        <v>178</v>
      </c>
      <c r="I50" s="46" t="s">
        <v>179</v>
      </c>
      <c r="J50" s="46" t="s">
        <v>180</v>
      </c>
      <c r="K50" s="48">
        <v>2.2222222222222223</v>
      </c>
      <c r="L50" s="45"/>
      <c r="M50" s="202"/>
      <c r="N50" s="140">
        <f>K50</f>
        <v>2.2222222222222223</v>
      </c>
      <c r="O50" s="217"/>
      <c r="P50" s="46"/>
      <c r="Q50" s="218"/>
      <c r="R50" s="45"/>
      <c r="S50" s="46"/>
      <c r="T50" s="42"/>
      <c r="U50" s="92"/>
      <c r="V50" s="46"/>
      <c r="W50" s="219"/>
      <c r="X50" s="112">
        <v>2.2200000000000002</v>
      </c>
      <c r="Y50" s="304" t="s">
        <v>181</v>
      </c>
      <c r="Z50" s="304" t="s">
        <v>182</v>
      </c>
    </row>
    <row r="51" spans="1:26" s="5" customFormat="1" ht="69" customHeight="1" x14ac:dyDescent="0.2">
      <c r="A51" s="295"/>
      <c r="B51" s="53"/>
      <c r="C51" s="220"/>
      <c r="D51" s="76">
        <v>2</v>
      </c>
      <c r="E51" s="77" t="s">
        <v>175</v>
      </c>
      <c r="F51" s="105" t="s">
        <v>176</v>
      </c>
      <c r="G51" s="70" t="s">
        <v>177</v>
      </c>
      <c r="H51" s="216" t="s">
        <v>183</v>
      </c>
      <c r="I51" s="70" t="s">
        <v>184</v>
      </c>
      <c r="J51" s="70" t="s">
        <v>185</v>
      </c>
      <c r="K51" s="71">
        <v>2.2222222222222223</v>
      </c>
      <c r="L51" s="75"/>
      <c r="M51" s="73"/>
      <c r="N51" s="205"/>
      <c r="O51" s="206"/>
      <c r="P51" s="70"/>
      <c r="Q51" s="108">
        <f>K51</f>
        <v>2.2222222222222223</v>
      </c>
      <c r="R51" s="75"/>
      <c r="S51" s="70"/>
      <c r="T51" s="76"/>
      <c r="U51" s="77"/>
      <c r="V51" s="70"/>
      <c r="W51" s="221"/>
      <c r="X51" s="107"/>
      <c r="Y51" s="300" t="s">
        <v>45</v>
      </c>
      <c r="Z51" s="301"/>
    </row>
    <row r="52" spans="1:26" s="5" customFormat="1" ht="69" customHeight="1" x14ac:dyDescent="0.2">
      <c r="A52" s="295"/>
      <c r="B52" s="53"/>
      <c r="C52" s="220"/>
      <c r="D52" s="76">
        <v>3</v>
      </c>
      <c r="E52" s="77" t="s">
        <v>175</v>
      </c>
      <c r="F52" s="105" t="s">
        <v>176</v>
      </c>
      <c r="G52" s="70" t="s">
        <v>177</v>
      </c>
      <c r="H52" s="216" t="s">
        <v>186</v>
      </c>
      <c r="I52" s="70" t="s">
        <v>187</v>
      </c>
      <c r="J52" s="70" t="s">
        <v>180</v>
      </c>
      <c r="K52" s="71">
        <v>2.2222222222222223</v>
      </c>
      <c r="L52" s="75"/>
      <c r="M52" s="73"/>
      <c r="N52" s="205"/>
      <c r="O52" s="206"/>
      <c r="P52" s="70"/>
      <c r="Q52" s="108">
        <f>K52</f>
        <v>2.2222222222222223</v>
      </c>
      <c r="R52" s="75"/>
      <c r="S52" s="70"/>
      <c r="T52" s="76"/>
      <c r="U52" s="77"/>
      <c r="V52" s="70"/>
      <c r="W52" s="221"/>
      <c r="X52" s="107"/>
      <c r="Y52" s="300" t="s">
        <v>45</v>
      </c>
      <c r="Z52" s="301"/>
    </row>
    <row r="53" spans="1:26" s="5" customFormat="1" ht="69" customHeight="1" x14ac:dyDescent="0.2">
      <c r="A53" s="295"/>
      <c r="B53" s="53"/>
      <c r="C53" s="220"/>
      <c r="D53" s="76">
        <v>4</v>
      </c>
      <c r="E53" s="77" t="s">
        <v>175</v>
      </c>
      <c r="F53" s="105" t="s">
        <v>176</v>
      </c>
      <c r="G53" s="70" t="s">
        <v>177</v>
      </c>
      <c r="H53" s="216" t="s">
        <v>188</v>
      </c>
      <c r="I53" s="70" t="s">
        <v>189</v>
      </c>
      <c r="J53" s="70" t="s">
        <v>180</v>
      </c>
      <c r="K53" s="71">
        <v>2.2222222222222223</v>
      </c>
      <c r="L53" s="75"/>
      <c r="M53" s="73"/>
      <c r="N53" s="205"/>
      <c r="O53" s="206"/>
      <c r="P53" s="107"/>
      <c r="Q53" s="108">
        <f>K53</f>
        <v>2.2222222222222223</v>
      </c>
      <c r="R53" s="75"/>
      <c r="S53" s="70"/>
      <c r="T53" s="76"/>
      <c r="U53" s="77"/>
      <c r="V53" s="70"/>
      <c r="W53" s="221"/>
      <c r="X53" s="107"/>
      <c r="Y53" s="300" t="s">
        <v>45</v>
      </c>
      <c r="Z53" s="301"/>
    </row>
    <row r="54" spans="1:26" s="5" customFormat="1" ht="69" customHeight="1" x14ac:dyDescent="0.2">
      <c r="A54" s="295"/>
      <c r="B54" s="53"/>
      <c r="C54" s="220"/>
      <c r="D54" s="76">
        <v>5</v>
      </c>
      <c r="E54" s="77" t="s">
        <v>175</v>
      </c>
      <c r="F54" s="105" t="s">
        <v>176</v>
      </c>
      <c r="G54" s="70" t="s">
        <v>177</v>
      </c>
      <c r="H54" s="216" t="s">
        <v>190</v>
      </c>
      <c r="I54" s="70" t="s">
        <v>187</v>
      </c>
      <c r="J54" s="70" t="s">
        <v>180</v>
      </c>
      <c r="K54" s="71">
        <v>2.2222222222222223</v>
      </c>
      <c r="L54" s="75"/>
      <c r="M54" s="73"/>
      <c r="N54" s="205"/>
      <c r="O54" s="206"/>
      <c r="P54" s="70"/>
      <c r="Q54" s="108">
        <f>K54</f>
        <v>2.2222222222222223</v>
      </c>
      <c r="R54" s="75"/>
      <c r="S54" s="70"/>
      <c r="T54" s="76"/>
      <c r="U54" s="77"/>
      <c r="V54" s="70"/>
      <c r="W54" s="221"/>
      <c r="X54" s="107"/>
      <c r="Y54" s="300" t="s">
        <v>45</v>
      </c>
      <c r="Z54" s="301"/>
    </row>
    <row r="55" spans="1:26" s="5" customFormat="1" ht="243" customHeight="1" x14ac:dyDescent="0.2">
      <c r="A55" s="295"/>
      <c r="B55" s="53"/>
      <c r="C55" s="220"/>
      <c r="D55" s="76">
        <v>6</v>
      </c>
      <c r="E55" s="77" t="s">
        <v>175</v>
      </c>
      <c r="F55" s="105" t="s">
        <v>176</v>
      </c>
      <c r="G55" s="70" t="s">
        <v>177</v>
      </c>
      <c r="H55" s="216" t="s">
        <v>191</v>
      </c>
      <c r="I55" s="70" t="s">
        <v>192</v>
      </c>
      <c r="J55" s="70" t="s">
        <v>180</v>
      </c>
      <c r="K55" s="71">
        <v>2.2222222222222223</v>
      </c>
      <c r="L55" s="75"/>
      <c r="M55" s="73"/>
      <c r="N55" s="108">
        <f>K55/2</f>
        <v>1.1111111111111112</v>
      </c>
      <c r="O55" s="206"/>
      <c r="P55" s="70"/>
      <c r="Q55" s="108">
        <f>K55/2</f>
        <v>1.1111111111111112</v>
      </c>
      <c r="R55" s="75"/>
      <c r="S55" s="70"/>
      <c r="T55" s="76"/>
      <c r="U55" s="77"/>
      <c r="V55" s="70"/>
      <c r="W55" s="221"/>
      <c r="X55" s="112">
        <v>2.2200000000000002</v>
      </c>
      <c r="Y55" s="106" t="s">
        <v>193</v>
      </c>
      <c r="Z55" s="73" t="s">
        <v>194</v>
      </c>
    </row>
    <row r="56" spans="1:26" s="5" customFormat="1" ht="84" customHeight="1" x14ac:dyDescent="0.2">
      <c r="A56" s="295"/>
      <c r="B56" s="53"/>
      <c r="C56" s="220"/>
      <c r="D56" s="76">
        <v>7</v>
      </c>
      <c r="E56" s="77" t="s">
        <v>175</v>
      </c>
      <c r="F56" s="105" t="s">
        <v>176</v>
      </c>
      <c r="G56" s="70" t="s">
        <v>177</v>
      </c>
      <c r="H56" s="216" t="s">
        <v>195</v>
      </c>
      <c r="I56" s="70" t="s">
        <v>196</v>
      </c>
      <c r="J56" s="70" t="s">
        <v>180</v>
      </c>
      <c r="K56" s="71">
        <v>2.2222222222222223</v>
      </c>
      <c r="L56" s="75"/>
      <c r="M56" s="73"/>
      <c r="N56" s="205"/>
      <c r="O56" s="206"/>
      <c r="P56" s="70"/>
      <c r="Q56" s="108">
        <f>K56/2</f>
        <v>1.1111111111111112</v>
      </c>
      <c r="R56" s="75"/>
      <c r="S56" s="70"/>
      <c r="T56" s="76"/>
      <c r="U56" s="77"/>
      <c r="V56" s="70"/>
      <c r="W56" s="110">
        <v>1.1111111111111112</v>
      </c>
      <c r="X56" s="112"/>
      <c r="Y56" s="300" t="s">
        <v>45</v>
      </c>
      <c r="Z56" s="301"/>
    </row>
    <row r="57" spans="1:26" s="5" customFormat="1" ht="103.5" customHeight="1" x14ac:dyDescent="0.2">
      <c r="A57" s="295"/>
      <c r="B57" s="53"/>
      <c r="C57" s="220"/>
      <c r="D57" s="76">
        <v>8</v>
      </c>
      <c r="E57" s="77" t="s">
        <v>175</v>
      </c>
      <c r="F57" s="105" t="s">
        <v>176</v>
      </c>
      <c r="G57" s="70" t="s">
        <v>177</v>
      </c>
      <c r="H57" s="216" t="s">
        <v>197</v>
      </c>
      <c r="I57" s="70" t="s">
        <v>198</v>
      </c>
      <c r="J57" s="70" t="s">
        <v>180</v>
      </c>
      <c r="K57" s="71">
        <v>2.2222222222222223</v>
      </c>
      <c r="L57" s="75"/>
      <c r="M57" s="112"/>
      <c r="N57" s="108">
        <v>1.1111111111111112</v>
      </c>
      <c r="O57" s="147"/>
      <c r="P57" s="112"/>
      <c r="Q57" s="108">
        <v>1.1111111111111112</v>
      </c>
      <c r="R57" s="147"/>
      <c r="S57" s="70"/>
      <c r="T57" s="76"/>
      <c r="U57" s="77"/>
      <c r="V57" s="70"/>
      <c r="W57" s="221"/>
      <c r="X57" s="112">
        <v>1.1100000000000001</v>
      </c>
      <c r="Y57" s="305" t="s">
        <v>199</v>
      </c>
      <c r="Z57" s="73" t="s">
        <v>200</v>
      </c>
    </row>
    <row r="58" spans="1:26" s="5" customFormat="1" ht="110.25" customHeight="1" x14ac:dyDescent="0.2">
      <c r="A58" s="295"/>
      <c r="B58" s="53"/>
      <c r="C58" s="220"/>
      <c r="D58" s="116">
        <v>9</v>
      </c>
      <c r="E58" s="155" t="s">
        <v>175</v>
      </c>
      <c r="F58" s="222" t="s">
        <v>176</v>
      </c>
      <c r="G58" s="70" t="s">
        <v>177</v>
      </c>
      <c r="H58" s="216" t="s">
        <v>201</v>
      </c>
      <c r="I58" s="70" t="s">
        <v>198</v>
      </c>
      <c r="J58" s="70" t="s">
        <v>180</v>
      </c>
      <c r="K58" s="158">
        <v>2.2222222222222223</v>
      </c>
      <c r="L58" s="75"/>
      <c r="M58" s="112"/>
      <c r="N58" s="108">
        <v>1.1111111111111112</v>
      </c>
      <c r="O58" s="147"/>
      <c r="P58" s="112"/>
      <c r="Q58" s="108">
        <f>K58/2</f>
        <v>1.1111111111111112</v>
      </c>
      <c r="R58" s="147"/>
      <c r="S58" s="70"/>
      <c r="T58" s="76"/>
      <c r="U58" s="77"/>
      <c r="V58" s="70"/>
      <c r="W58" s="221"/>
      <c r="X58" s="112">
        <v>1.1100000000000001</v>
      </c>
      <c r="Y58" s="305" t="s">
        <v>202</v>
      </c>
      <c r="Z58" s="73" t="s">
        <v>203</v>
      </c>
    </row>
    <row r="59" spans="1:26" s="5" customFormat="1" ht="170.25" customHeight="1" x14ac:dyDescent="0.2">
      <c r="A59" s="295"/>
      <c r="B59" s="53"/>
      <c r="C59" s="53"/>
      <c r="D59" s="143">
        <v>10</v>
      </c>
      <c r="E59" s="77" t="s">
        <v>97</v>
      </c>
      <c r="F59" s="223" t="s">
        <v>204</v>
      </c>
      <c r="G59" s="144" t="s">
        <v>205</v>
      </c>
      <c r="H59" s="70" t="s">
        <v>206</v>
      </c>
      <c r="I59" s="144" t="s">
        <v>207</v>
      </c>
      <c r="J59" s="70" t="s">
        <v>102</v>
      </c>
      <c r="K59" s="110">
        <v>2.2222222222222223</v>
      </c>
      <c r="L59" s="147"/>
      <c r="M59" s="112"/>
      <c r="N59" s="108">
        <f>K59*25%</f>
        <v>0.55555555555555558</v>
      </c>
      <c r="O59" s="147"/>
      <c r="P59" s="112"/>
      <c r="Q59" s="108">
        <v>0.55555555555555558</v>
      </c>
      <c r="R59" s="147"/>
      <c r="S59" s="112"/>
      <c r="T59" s="108">
        <v>0.55555555555555558</v>
      </c>
      <c r="U59" s="150"/>
      <c r="V59" s="112"/>
      <c r="W59" s="110">
        <v>0.55555555555555558</v>
      </c>
      <c r="X59" s="112">
        <v>0.56000000000000005</v>
      </c>
      <c r="Y59" s="73" t="s">
        <v>208</v>
      </c>
      <c r="Z59" s="73" t="s">
        <v>209</v>
      </c>
    </row>
    <row r="60" spans="1:26" s="5" customFormat="1" ht="132.75" customHeight="1" x14ac:dyDescent="0.2">
      <c r="A60" s="295"/>
      <c r="B60" s="224"/>
      <c r="C60" s="225"/>
      <c r="D60" s="55">
        <v>11</v>
      </c>
      <c r="E60" s="62" t="s">
        <v>97</v>
      </c>
      <c r="F60" s="226" t="s">
        <v>204</v>
      </c>
      <c r="G60" s="227" t="s">
        <v>205</v>
      </c>
      <c r="H60" s="57" t="s">
        <v>210</v>
      </c>
      <c r="I60" s="159" t="s">
        <v>207</v>
      </c>
      <c r="J60" s="57" t="s">
        <v>102</v>
      </c>
      <c r="K60" s="100">
        <v>2.2222222222222223</v>
      </c>
      <c r="L60" s="122"/>
      <c r="M60" s="123"/>
      <c r="N60" s="99">
        <f>K60/4</f>
        <v>0.55555555555555558</v>
      </c>
      <c r="O60" s="122"/>
      <c r="P60" s="123"/>
      <c r="Q60" s="99">
        <v>0.55555555555555558</v>
      </c>
      <c r="R60" s="122"/>
      <c r="S60" s="123"/>
      <c r="T60" s="99">
        <v>0.55555555555555558</v>
      </c>
      <c r="U60" s="124"/>
      <c r="V60" s="123"/>
      <c r="W60" s="100">
        <v>0.55555555555555558</v>
      </c>
      <c r="X60" s="112">
        <v>0.56000000000000005</v>
      </c>
      <c r="Y60" s="305" t="s">
        <v>211</v>
      </c>
      <c r="Z60" s="73" t="s">
        <v>212</v>
      </c>
    </row>
    <row r="61" spans="1:26" s="5" customFormat="1" ht="15" customHeight="1" x14ac:dyDescent="0.2">
      <c r="A61" s="228"/>
      <c r="B61" s="228"/>
      <c r="C61" s="228"/>
      <c r="D61" s="228"/>
      <c r="E61" s="229" t="s">
        <v>213</v>
      </c>
      <c r="F61" s="229"/>
      <c r="G61" s="229"/>
      <c r="H61" s="229"/>
      <c r="I61" s="229"/>
      <c r="J61" s="229"/>
      <c r="K61" s="230">
        <f>SUM(K16:K60)</f>
        <v>100.00000000000009</v>
      </c>
      <c r="L61" s="230">
        <f t="shared" ref="L61:W61" si="0">SUM(L16:L60)</f>
        <v>0.72592592592592597</v>
      </c>
      <c r="M61" s="230">
        <f t="shared" si="0"/>
        <v>2.3703703703703702</v>
      </c>
      <c r="N61" s="230">
        <f t="shared" si="0"/>
        <v>10.725925925925925</v>
      </c>
      <c r="O61" s="231">
        <f t="shared" si="0"/>
        <v>4.5925925925925934</v>
      </c>
      <c r="P61" s="231">
        <f t="shared" si="0"/>
        <v>14.059259259259258</v>
      </c>
      <c r="Q61" s="231">
        <f t="shared" si="0"/>
        <v>21.25925925925926</v>
      </c>
      <c r="R61" s="231">
        <f t="shared" si="0"/>
        <v>5.6148148148148147</v>
      </c>
      <c r="S61" s="231">
        <f t="shared" si="0"/>
        <v>6.5925925925925934</v>
      </c>
      <c r="T61" s="231">
        <f t="shared" si="0"/>
        <v>4.2148148148148143</v>
      </c>
      <c r="U61" s="231">
        <f t="shared" si="0"/>
        <v>6.9162640901771342</v>
      </c>
      <c r="V61" s="231">
        <f t="shared" si="0"/>
        <v>12.625442834138484</v>
      </c>
      <c r="W61" s="231">
        <f t="shared" si="0"/>
        <v>10.25925925925926</v>
      </c>
      <c r="X61" s="311">
        <f>SUM(X16:X60)</f>
        <v>11.290000000000001</v>
      </c>
      <c r="Y61" s="228"/>
      <c r="Z61" s="295"/>
    </row>
    <row r="62" spans="1:26" s="5" customFormat="1" x14ac:dyDescent="0.2">
      <c r="A62" s="228"/>
      <c r="B62" s="228"/>
      <c r="C62" s="228"/>
      <c r="D62" s="228"/>
      <c r="E62" s="232" t="s">
        <v>214</v>
      </c>
      <c r="F62" s="232"/>
      <c r="G62" s="232"/>
      <c r="H62" s="232"/>
      <c r="I62" s="232"/>
      <c r="J62" s="232"/>
      <c r="K62" s="232"/>
      <c r="L62" s="232"/>
      <c r="M62" s="232"/>
      <c r="N62" s="232"/>
      <c r="O62" s="232"/>
      <c r="P62" s="232"/>
      <c r="Q62" s="232"/>
      <c r="R62" s="232"/>
      <c r="S62" s="232"/>
      <c r="T62" s="232"/>
      <c r="U62" s="232"/>
      <c r="V62" s="232"/>
      <c r="W62" s="232"/>
      <c r="X62" s="312"/>
      <c r="Y62" s="228"/>
      <c r="Z62" s="295"/>
    </row>
    <row r="63" spans="1:26" s="5" customFormat="1" x14ac:dyDescent="0.2">
      <c r="A63" s="228"/>
      <c r="B63" s="228"/>
      <c r="C63" s="228"/>
      <c r="D63" s="228"/>
      <c r="E63" s="228"/>
      <c r="F63" s="233"/>
      <c r="G63" s="234"/>
      <c r="H63" s="228"/>
      <c r="I63" s="228"/>
      <c r="J63" s="228"/>
      <c r="K63" s="228"/>
      <c r="L63" s="235"/>
      <c r="M63" s="235"/>
      <c r="N63" s="235"/>
      <c r="O63" s="228"/>
      <c r="P63" s="228"/>
      <c r="Q63" s="228"/>
      <c r="R63" s="228"/>
      <c r="S63" s="228"/>
      <c r="T63" s="228"/>
      <c r="U63" s="228"/>
      <c r="V63" s="228"/>
      <c r="W63" s="228"/>
      <c r="X63" s="228"/>
      <c r="Y63" s="228"/>
      <c r="Z63" s="295"/>
    </row>
    <row r="64" spans="1:26" s="5" customFormat="1" ht="45.75" customHeight="1" x14ac:dyDescent="0.2">
      <c r="A64" s="228"/>
      <c r="B64" s="228"/>
      <c r="C64" s="228"/>
      <c r="D64" s="228"/>
      <c r="E64" s="236" t="s">
        <v>215</v>
      </c>
      <c r="F64" s="237"/>
      <c r="G64" s="238">
        <v>46044</v>
      </c>
      <c r="H64" s="238"/>
      <c r="I64" s="238"/>
      <c r="J64" s="238"/>
      <c r="K64" s="238"/>
      <c r="L64" s="238"/>
      <c r="M64" s="238"/>
      <c r="N64" s="238"/>
      <c r="O64" s="238"/>
      <c r="P64" s="238"/>
      <c r="Q64" s="238"/>
      <c r="R64" s="238"/>
      <c r="S64" s="238"/>
      <c r="T64" s="238"/>
      <c r="U64" s="238"/>
      <c r="V64" s="238"/>
      <c r="W64" s="238"/>
      <c r="X64" s="313"/>
      <c r="Y64" s="295"/>
      <c r="Z64" s="295"/>
    </row>
    <row r="65" spans="1:26" s="5" customFormat="1" ht="42.75" customHeight="1" x14ac:dyDescent="0.2">
      <c r="A65" s="228"/>
      <c r="B65" s="228"/>
      <c r="C65" s="228"/>
      <c r="D65" s="228"/>
      <c r="E65" s="239" t="s">
        <v>216</v>
      </c>
      <c r="F65" s="240"/>
      <c r="G65" s="241" t="s">
        <v>217</v>
      </c>
      <c r="H65" s="241"/>
      <c r="I65" s="241"/>
      <c r="J65" s="241"/>
      <c r="K65" s="241"/>
      <c r="L65" s="241"/>
      <c r="M65" s="241"/>
      <c r="N65" s="241"/>
      <c r="O65" s="241"/>
      <c r="P65" s="241"/>
      <c r="Q65" s="241"/>
      <c r="R65" s="241"/>
      <c r="S65" s="241"/>
      <c r="T65" s="241"/>
      <c r="U65" s="241"/>
      <c r="V65" s="241"/>
      <c r="W65" s="241"/>
      <c r="X65" s="234"/>
      <c r="Y65" s="295"/>
      <c r="Z65" s="295"/>
    </row>
    <row r="66" spans="1:26" s="5" customFormat="1" ht="45" customHeight="1" x14ac:dyDescent="0.2">
      <c r="A66" s="228"/>
      <c r="B66" s="228"/>
      <c r="C66" s="228"/>
      <c r="D66" s="228"/>
      <c r="E66" s="236" t="s">
        <v>218</v>
      </c>
      <c r="F66" s="237"/>
      <c r="G66" s="242">
        <v>46044</v>
      </c>
      <c r="H66" s="242"/>
      <c r="I66" s="242"/>
      <c r="J66" s="242"/>
      <c r="K66" s="242"/>
      <c r="L66" s="242"/>
      <c r="M66" s="242"/>
      <c r="N66" s="242"/>
      <c r="O66" s="242"/>
      <c r="P66" s="242"/>
      <c r="Q66" s="242"/>
      <c r="R66" s="242"/>
      <c r="S66" s="242"/>
      <c r="T66" s="242"/>
      <c r="U66" s="242"/>
      <c r="V66" s="242"/>
      <c r="W66" s="242"/>
      <c r="X66" s="314"/>
      <c r="Y66" s="315"/>
      <c r="Z66" s="315"/>
    </row>
    <row r="67" spans="1:26" s="5" customFormat="1" ht="45" customHeight="1" x14ac:dyDescent="0.2">
      <c r="A67" s="228"/>
      <c r="B67" s="228"/>
      <c r="C67" s="228"/>
      <c r="D67" s="228"/>
      <c r="E67" s="239" t="s">
        <v>219</v>
      </c>
      <c r="F67" s="240"/>
      <c r="G67" s="243" t="s">
        <v>220</v>
      </c>
      <c r="H67" s="243"/>
      <c r="I67" s="243"/>
      <c r="J67" s="243"/>
      <c r="K67" s="243"/>
      <c r="L67" s="243"/>
      <c r="M67" s="243"/>
      <c r="N67" s="243"/>
      <c r="O67" s="243"/>
      <c r="P67" s="243"/>
      <c r="Q67" s="243"/>
      <c r="R67" s="243"/>
      <c r="S67" s="243"/>
      <c r="T67" s="243"/>
      <c r="U67" s="243"/>
      <c r="V67" s="243"/>
      <c r="W67" s="243"/>
      <c r="X67" s="316"/>
      <c r="Y67" s="317"/>
      <c r="Z67" s="317"/>
    </row>
    <row r="68" spans="1:26" s="5" customFormat="1" x14ac:dyDescent="0.2">
      <c r="F68" s="6"/>
      <c r="G68" s="13"/>
      <c r="L68" s="9"/>
      <c r="M68" s="9"/>
      <c r="N68" s="9"/>
      <c r="Z68" s="12"/>
    </row>
    <row r="69" spans="1:26" s="5" customFormat="1" x14ac:dyDescent="0.2">
      <c r="F69" s="6"/>
      <c r="G69" s="13"/>
      <c r="L69" s="9"/>
      <c r="M69" s="9"/>
      <c r="N69" s="9"/>
      <c r="Z69" s="12"/>
    </row>
    <row r="70" spans="1:26" s="5" customFormat="1" x14ac:dyDescent="0.2">
      <c r="F70" s="6"/>
      <c r="G70" s="13"/>
      <c r="L70" s="9"/>
      <c r="M70" s="9"/>
      <c r="N70" s="9"/>
      <c r="Z70" s="12"/>
    </row>
    <row r="71" spans="1:26" s="5" customFormat="1" x14ac:dyDescent="0.2">
      <c r="F71" s="6"/>
      <c r="G71" s="13"/>
      <c r="L71" s="9"/>
      <c r="M71" s="9"/>
      <c r="N71" s="9"/>
      <c r="Z71" s="12"/>
    </row>
    <row r="72" spans="1:26" s="5" customFormat="1" x14ac:dyDescent="0.2">
      <c r="F72" s="6"/>
      <c r="G72" s="13"/>
      <c r="L72" s="9"/>
      <c r="M72" s="9"/>
      <c r="N72" s="9"/>
      <c r="Z72" s="12"/>
    </row>
    <row r="73" spans="1:26" s="5" customFormat="1" x14ac:dyDescent="0.2">
      <c r="F73" s="6"/>
      <c r="G73" s="13"/>
      <c r="L73" s="9"/>
      <c r="M73" s="9"/>
      <c r="N73" s="9"/>
      <c r="Z73" s="12"/>
    </row>
    <row r="74" spans="1:26" s="5" customFormat="1" x14ac:dyDescent="0.2">
      <c r="F74" s="6"/>
      <c r="G74" s="13"/>
      <c r="L74" s="9"/>
      <c r="M74" s="9"/>
      <c r="N74" s="9"/>
      <c r="Z74" s="12"/>
    </row>
    <row r="75" spans="1:26" s="5" customFormat="1" x14ac:dyDescent="0.2">
      <c r="F75" s="6"/>
      <c r="G75" s="13"/>
      <c r="L75" s="9"/>
      <c r="M75" s="9"/>
      <c r="N75" s="9"/>
      <c r="Z75" s="12"/>
    </row>
    <row r="76" spans="1:26" s="5" customFormat="1" x14ac:dyDescent="0.2">
      <c r="F76" s="6"/>
      <c r="G76" s="13"/>
      <c r="L76" s="9"/>
      <c r="M76" s="9"/>
      <c r="N76" s="9"/>
      <c r="Z76" s="12"/>
    </row>
    <row r="77" spans="1:26" s="5" customFormat="1" x14ac:dyDescent="0.2">
      <c r="F77" s="6"/>
      <c r="G77" s="13"/>
      <c r="L77" s="9"/>
      <c r="M77" s="9"/>
      <c r="N77" s="9"/>
      <c r="Z77" s="12"/>
    </row>
    <row r="78" spans="1:26" s="5" customFormat="1" x14ac:dyDescent="0.2">
      <c r="F78" s="6"/>
      <c r="G78" s="13"/>
      <c r="L78" s="9"/>
      <c r="M78" s="9"/>
      <c r="N78" s="9"/>
      <c r="Z78" s="12"/>
    </row>
    <row r="79" spans="1:26" s="5" customFormat="1" x14ac:dyDescent="0.2">
      <c r="F79" s="6"/>
      <c r="G79" s="13"/>
      <c r="L79" s="9"/>
      <c r="M79" s="9"/>
      <c r="N79" s="9"/>
      <c r="Z79" s="12"/>
    </row>
    <row r="80" spans="1:26" s="5" customFormat="1" x14ac:dyDescent="0.2">
      <c r="F80" s="6"/>
      <c r="G80" s="13"/>
      <c r="L80" s="9"/>
      <c r="M80" s="9"/>
      <c r="N80" s="9"/>
      <c r="Z80" s="12"/>
    </row>
    <row r="81" spans="6:26" s="5" customFormat="1" x14ac:dyDescent="0.2">
      <c r="F81" s="6"/>
      <c r="G81" s="13"/>
      <c r="L81" s="9"/>
      <c r="M81" s="9"/>
      <c r="N81" s="9"/>
      <c r="Z81" s="12"/>
    </row>
    <row r="82" spans="6:26" s="5" customFormat="1" x14ac:dyDescent="0.2">
      <c r="F82" s="6"/>
      <c r="G82" s="13"/>
      <c r="L82" s="9"/>
      <c r="M82" s="9"/>
      <c r="N82" s="9"/>
      <c r="Z82" s="12"/>
    </row>
    <row r="83" spans="6:26" s="5" customFormat="1" x14ac:dyDescent="0.2">
      <c r="F83" s="6"/>
      <c r="G83" s="13"/>
      <c r="L83" s="9"/>
      <c r="M83" s="9"/>
      <c r="N83" s="9"/>
      <c r="Z83" s="12"/>
    </row>
    <row r="84" spans="6:26" s="5" customFormat="1" x14ac:dyDescent="0.2">
      <c r="F84" s="6"/>
      <c r="G84" s="13"/>
      <c r="L84" s="9"/>
      <c r="M84" s="9"/>
      <c r="N84" s="9"/>
      <c r="Z84" s="12"/>
    </row>
    <row r="85" spans="6:26" s="5" customFormat="1" x14ac:dyDescent="0.2">
      <c r="F85" s="6"/>
      <c r="G85" s="13"/>
      <c r="L85" s="9"/>
      <c r="M85" s="9"/>
      <c r="N85" s="9"/>
      <c r="Z85" s="12"/>
    </row>
    <row r="86" spans="6:26" s="5" customFormat="1" x14ac:dyDescent="0.2">
      <c r="F86" s="6"/>
      <c r="G86" s="13"/>
      <c r="L86" s="9"/>
      <c r="M86" s="9"/>
      <c r="N86" s="9"/>
      <c r="Z86" s="12"/>
    </row>
    <row r="87" spans="6:26" s="5" customFormat="1" x14ac:dyDescent="0.2">
      <c r="F87" s="6"/>
      <c r="G87" s="13"/>
      <c r="L87" s="9"/>
      <c r="M87" s="9"/>
      <c r="N87" s="9"/>
      <c r="Z87" s="12"/>
    </row>
    <row r="88" spans="6:26" s="5" customFormat="1" x14ac:dyDescent="0.2">
      <c r="F88" s="6"/>
      <c r="G88" s="13"/>
      <c r="L88" s="9"/>
      <c r="M88" s="9"/>
      <c r="N88" s="9"/>
      <c r="Z88" s="12"/>
    </row>
    <row r="89" spans="6:26" s="5" customFormat="1" x14ac:dyDescent="0.2">
      <c r="F89" s="6"/>
      <c r="G89" s="13"/>
      <c r="L89" s="9"/>
      <c r="M89" s="9"/>
      <c r="N89" s="9"/>
      <c r="Z89" s="12"/>
    </row>
    <row r="90" spans="6:26" s="5" customFormat="1" x14ac:dyDescent="0.2">
      <c r="F90" s="6"/>
      <c r="G90" s="13"/>
      <c r="L90" s="9"/>
      <c r="M90" s="9"/>
      <c r="N90" s="9"/>
      <c r="Z90" s="12"/>
    </row>
    <row r="91" spans="6:26" s="5" customFormat="1" x14ac:dyDescent="0.2">
      <c r="F91" s="6"/>
      <c r="G91" s="13"/>
      <c r="L91" s="9"/>
      <c r="M91" s="9"/>
      <c r="N91" s="9"/>
      <c r="Z91" s="12"/>
    </row>
    <row r="92" spans="6:26" s="5" customFormat="1" x14ac:dyDescent="0.2">
      <c r="F92" s="6"/>
      <c r="G92" s="13"/>
      <c r="L92" s="9"/>
      <c r="M92" s="9"/>
      <c r="N92" s="9"/>
      <c r="Z92" s="12"/>
    </row>
    <row r="93" spans="6:26" s="5" customFormat="1" x14ac:dyDescent="0.2">
      <c r="F93" s="6"/>
      <c r="G93" s="13"/>
      <c r="L93" s="9"/>
      <c r="M93" s="9"/>
      <c r="N93" s="9"/>
      <c r="Z93" s="12"/>
    </row>
    <row r="94" spans="6:26" s="5" customFormat="1" x14ac:dyDescent="0.2">
      <c r="F94" s="6"/>
      <c r="G94" s="13"/>
      <c r="L94" s="9"/>
      <c r="M94" s="9"/>
      <c r="N94" s="9"/>
      <c r="Z94" s="12"/>
    </row>
    <row r="95" spans="6:26" s="5" customFormat="1" x14ac:dyDescent="0.2">
      <c r="F95" s="6"/>
      <c r="G95" s="13"/>
      <c r="L95" s="9"/>
      <c r="M95" s="9"/>
      <c r="N95" s="9"/>
      <c r="Z95" s="12"/>
    </row>
    <row r="96" spans="6:26" s="5" customFormat="1" x14ac:dyDescent="0.2">
      <c r="F96" s="6"/>
      <c r="G96" s="13"/>
      <c r="L96" s="9"/>
      <c r="M96" s="9"/>
      <c r="N96" s="9"/>
      <c r="Z96" s="12"/>
    </row>
    <row r="97" spans="6:26" s="5" customFormat="1" x14ac:dyDescent="0.2">
      <c r="F97" s="6"/>
      <c r="G97" s="13"/>
      <c r="L97" s="9"/>
      <c r="M97" s="9"/>
      <c r="N97" s="9"/>
      <c r="Z97" s="12"/>
    </row>
    <row r="98" spans="6:26" s="5" customFormat="1" x14ac:dyDescent="0.2">
      <c r="F98" s="6"/>
      <c r="G98" s="13"/>
      <c r="L98" s="9"/>
      <c r="M98" s="9"/>
      <c r="N98" s="9"/>
      <c r="Z98" s="12"/>
    </row>
    <row r="99" spans="6:26" s="5" customFormat="1" x14ac:dyDescent="0.2">
      <c r="F99" s="6"/>
      <c r="G99" s="13"/>
      <c r="L99" s="9"/>
      <c r="M99" s="9"/>
      <c r="N99" s="9"/>
      <c r="Z99" s="12"/>
    </row>
    <row r="100" spans="6:26" s="5" customFormat="1" x14ac:dyDescent="0.2">
      <c r="F100" s="6"/>
      <c r="G100" s="13"/>
      <c r="L100" s="9"/>
      <c r="M100" s="9"/>
      <c r="N100" s="9"/>
      <c r="Z100" s="12"/>
    </row>
    <row r="101" spans="6:26" s="5" customFormat="1" x14ac:dyDescent="0.2">
      <c r="F101" s="6"/>
      <c r="G101" s="13"/>
      <c r="L101" s="9"/>
      <c r="M101" s="9"/>
      <c r="N101" s="9"/>
      <c r="Z101" s="12"/>
    </row>
    <row r="102" spans="6:26" s="5" customFormat="1" x14ac:dyDescent="0.2">
      <c r="F102" s="6"/>
      <c r="G102" s="13"/>
      <c r="L102" s="9"/>
      <c r="M102" s="9"/>
      <c r="N102" s="9"/>
      <c r="Z102" s="12"/>
    </row>
    <row r="103" spans="6:26" s="5" customFormat="1" x14ac:dyDescent="0.2">
      <c r="F103" s="6"/>
      <c r="G103" s="13"/>
      <c r="L103" s="9"/>
      <c r="M103" s="9"/>
      <c r="N103" s="9"/>
      <c r="Z103" s="12"/>
    </row>
    <row r="104" spans="6:26" s="5" customFormat="1" x14ac:dyDescent="0.2">
      <c r="F104" s="6"/>
      <c r="G104" s="13"/>
      <c r="L104" s="9"/>
      <c r="M104" s="9"/>
      <c r="N104" s="9"/>
      <c r="Z104" s="12"/>
    </row>
    <row r="105" spans="6:26" s="5" customFormat="1" x14ac:dyDescent="0.2">
      <c r="F105" s="6"/>
      <c r="G105" s="13"/>
      <c r="L105" s="9"/>
      <c r="M105" s="9"/>
      <c r="N105" s="9"/>
      <c r="Z105" s="12"/>
    </row>
    <row r="106" spans="6:26" s="5" customFormat="1" x14ac:dyDescent="0.2">
      <c r="F106" s="6"/>
      <c r="G106" s="13"/>
      <c r="L106" s="9"/>
      <c r="M106" s="9"/>
      <c r="N106" s="9"/>
      <c r="Z106" s="12"/>
    </row>
    <row r="107" spans="6:26" s="5" customFormat="1" x14ac:dyDescent="0.2">
      <c r="F107" s="6"/>
      <c r="G107" s="13"/>
      <c r="L107" s="9"/>
      <c r="M107" s="9"/>
      <c r="N107" s="9"/>
      <c r="Z107" s="12"/>
    </row>
    <row r="108" spans="6:26" s="5" customFormat="1" x14ac:dyDescent="0.2">
      <c r="F108" s="6"/>
      <c r="G108" s="13"/>
      <c r="L108" s="9"/>
      <c r="M108" s="9"/>
      <c r="N108" s="9"/>
      <c r="Z108" s="12"/>
    </row>
    <row r="109" spans="6:26" s="5" customFormat="1" x14ac:dyDescent="0.2">
      <c r="F109" s="6"/>
      <c r="G109" s="13"/>
      <c r="L109" s="9"/>
      <c r="M109" s="9"/>
      <c r="N109" s="9"/>
      <c r="Z109" s="12"/>
    </row>
    <row r="110" spans="6:26" s="5" customFormat="1" x14ac:dyDescent="0.2">
      <c r="F110" s="6"/>
      <c r="G110" s="13"/>
      <c r="L110" s="9"/>
      <c r="M110" s="9"/>
      <c r="N110" s="9"/>
      <c r="Z110" s="12"/>
    </row>
    <row r="111" spans="6:26" s="5" customFormat="1" x14ac:dyDescent="0.2">
      <c r="F111" s="6"/>
      <c r="G111" s="13"/>
      <c r="L111" s="9"/>
      <c r="M111" s="9"/>
      <c r="N111" s="9"/>
      <c r="Z111" s="12"/>
    </row>
    <row r="112" spans="6:26" s="5" customFormat="1" x14ac:dyDescent="0.2">
      <c r="F112" s="6"/>
      <c r="G112" s="13"/>
      <c r="L112" s="9"/>
      <c r="M112" s="9"/>
      <c r="N112" s="9"/>
      <c r="Z112" s="12"/>
    </row>
    <row r="113" spans="6:26" s="5" customFormat="1" x14ac:dyDescent="0.2">
      <c r="F113" s="6"/>
      <c r="G113" s="13"/>
      <c r="L113" s="9"/>
      <c r="M113" s="9"/>
      <c r="N113" s="9"/>
      <c r="Z113" s="12"/>
    </row>
    <row r="114" spans="6:26" s="5" customFormat="1" x14ac:dyDescent="0.2">
      <c r="F114" s="6"/>
      <c r="G114" s="13"/>
      <c r="L114" s="9"/>
      <c r="M114" s="9"/>
      <c r="N114" s="9"/>
      <c r="Z114" s="12"/>
    </row>
    <row r="115" spans="6:26" s="5" customFormat="1" x14ac:dyDescent="0.2">
      <c r="F115" s="6"/>
      <c r="G115" s="13"/>
      <c r="L115" s="9"/>
      <c r="M115" s="9"/>
      <c r="N115" s="9"/>
      <c r="Z115" s="12"/>
    </row>
    <row r="116" spans="6:26" s="5" customFormat="1" x14ac:dyDescent="0.2">
      <c r="F116" s="6"/>
      <c r="G116" s="13"/>
      <c r="L116" s="9"/>
      <c r="M116" s="9"/>
      <c r="N116" s="9"/>
      <c r="Z116" s="12"/>
    </row>
    <row r="117" spans="6:26" s="5" customFormat="1" x14ac:dyDescent="0.2">
      <c r="F117" s="6"/>
      <c r="G117" s="13"/>
      <c r="L117" s="9"/>
      <c r="M117" s="9"/>
      <c r="N117" s="9"/>
      <c r="Z117" s="12"/>
    </row>
    <row r="118" spans="6:26" s="5" customFormat="1" x14ac:dyDescent="0.2">
      <c r="F118" s="6"/>
      <c r="G118" s="13"/>
      <c r="L118" s="9"/>
      <c r="M118" s="9"/>
      <c r="N118" s="9"/>
      <c r="Z118" s="12"/>
    </row>
    <row r="119" spans="6:26" s="5" customFormat="1" x14ac:dyDescent="0.2">
      <c r="F119" s="6"/>
      <c r="G119" s="13"/>
      <c r="L119" s="9"/>
      <c r="M119" s="9"/>
      <c r="N119" s="9"/>
      <c r="Z119" s="12"/>
    </row>
    <row r="120" spans="6:26" s="5" customFormat="1" x14ac:dyDescent="0.2">
      <c r="F120" s="6"/>
      <c r="G120" s="13"/>
      <c r="L120" s="9"/>
      <c r="M120" s="9"/>
      <c r="N120" s="9"/>
      <c r="Z120" s="12"/>
    </row>
    <row r="121" spans="6:26" s="5" customFormat="1" x14ac:dyDescent="0.2">
      <c r="F121" s="6"/>
      <c r="G121" s="13"/>
      <c r="L121" s="9"/>
      <c r="M121" s="9"/>
      <c r="N121" s="9"/>
      <c r="Z121" s="12"/>
    </row>
    <row r="122" spans="6:26" s="5" customFormat="1" x14ac:dyDescent="0.2">
      <c r="F122" s="6"/>
      <c r="G122" s="13"/>
      <c r="L122" s="9"/>
      <c r="M122" s="9"/>
      <c r="N122" s="9"/>
      <c r="Z122" s="12"/>
    </row>
    <row r="123" spans="6:26" s="5" customFormat="1" x14ac:dyDescent="0.2">
      <c r="F123" s="6"/>
      <c r="G123" s="13"/>
      <c r="L123" s="9"/>
      <c r="M123" s="9"/>
      <c r="N123" s="9"/>
      <c r="Z123" s="12"/>
    </row>
    <row r="124" spans="6:26" s="5" customFormat="1" x14ac:dyDescent="0.2">
      <c r="F124" s="6"/>
      <c r="G124" s="13"/>
      <c r="L124" s="9"/>
      <c r="M124" s="9"/>
      <c r="N124" s="9"/>
      <c r="Z124" s="12"/>
    </row>
    <row r="125" spans="6:26" s="5" customFormat="1" x14ac:dyDescent="0.2">
      <c r="F125" s="6"/>
      <c r="G125" s="13"/>
      <c r="L125" s="9"/>
      <c r="M125" s="9"/>
      <c r="N125" s="9"/>
      <c r="Z125" s="12"/>
    </row>
    <row r="126" spans="6:26" s="5" customFormat="1" x14ac:dyDescent="0.2">
      <c r="F126" s="6"/>
      <c r="G126" s="13"/>
      <c r="L126" s="9"/>
      <c r="M126" s="9"/>
      <c r="N126" s="9"/>
      <c r="Z126" s="12"/>
    </row>
    <row r="127" spans="6:26" s="5" customFormat="1" x14ac:dyDescent="0.2">
      <c r="F127" s="6"/>
      <c r="G127" s="13"/>
      <c r="L127" s="9"/>
      <c r="M127" s="9"/>
      <c r="N127" s="9"/>
      <c r="Z127" s="12"/>
    </row>
    <row r="128" spans="6:26" s="5" customFormat="1" x14ac:dyDescent="0.2">
      <c r="F128" s="6"/>
      <c r="G128" s="13"/>
      <c r="L128" s="9"/>
      <c r="M128" s="9"/>
      <c r="N128" s="9"/>
      <c r="Z128" s="12"/>
    </row>
    <row r="129" spans="6:26" s="5" customFormat="1" x14ac:dyDescent="0.2">
      <c r="F129" s="6"/>
      <c r="G129" s="13"/>
      <c r="L129" s="9"/>
      <c r="M129" s="9"/>
      <c r="N129" s="9"/>
      <c r="Z129" s="12"/>
    </row>
    <row r="130" spans="6:26" s="5" customFormat="1" x14ac:dyDescent="0.2">
      <c r="F130" s="6"/>
      <c r="G130" s="13"/>
      <c r="L130" s="9"/>
      <c r="M130" s="9"/>
      <c r="N130" s="9"/>
      <c r="Z130" s="12"/>
    </row>
    <row r="131" spans="6:26" s="5" customFormat="1" x14ac:dyDescent="0.2">
      <c r="F131" s="6"/>
      <c r="G131" s="13"/>
      <c r="L131" s="9"/>
      <c r="M131" s="9"/>
      <c r="N131" s="9"/>
      <c r="Z131" s="12"/>
    </row>
    <row r="132" spans="6:26" s="5" customFormat="1" x14ac:dyDescent="0.2">
      <c r="F132" s="6"/>
      <c r="G132" s="13"/>
      <c r="L132" s="9"/>
      <c r="M132" s="9"/>
      <c r="N132" s="9"/>
      <c r="Z132" s="12"/>
    </row>
    <row r="133" spans="6:26" s="5" customFormat="1" x14ac:dyDescent="0.2">
      <c r="F133" s="6"/>
      <c r="G133" s="13"/>
      <c r="L133" s="9"/>
      <c r="M133" s="9"/>
      <c r="N133" s="9"/>
      <c r="Z133" s="12"/>
    </row>
    <row r="134" spans="6:26" s="5" customFormat="1" x14ac:dyDescent="0.2">
      <c r="F134" s="6"/>
      <c r="G134" s="13"/>
      <c r="L134" s="9"/>
      <c r="M134" s="9"/>
      <c r="N134" s="9"/>
      <c r="Z134" s="12"/>
    </row>
    <row r="135" spans="6:26" s="5" customFormat="1" x14ac:dyDescent="0.2">
      <c r="F135" s="6"/>
      <c r="G135" s="13"/>
      <c r="L135" s="9"/>
      <c r="M135" s="9"/>
      <c r="N135" s="9"/>
      <c r="Z135" s="12"/>
    </row>
    <row r="136" spans="6:26" s="5" customFormat="1" x14ac:dyDescent="0.2">
      <c r="F136" s="6"/>
      <c r="G136" s="13"/>
      <c r="L136" s="9"/>
      <c r="M136" s="9"/>
      <c r="N136" s="9"/>
      <c r="Z136" s="12"/>
    </row>
    <row r="137" spans="6:26" s="5" customFormat="1" x14ac:dyDescent="0.2">
      <c r="F137" s="6"/>
      <c r="G137" s="13"/>
      <c r="L137" s="9"/>
      <c r="M137" s="9"/>
      <c r="N137" s="9"/>
      <c r="Z137" s="12"/>
    </row>
    <row r="138" spans="6:26" s="5" customFormat="1" x14ac:dyDescent="0.2">
      <c r="F138" s="6"/>
      <c r="G138" s="13"/>
      <c r="L138" s="9"/>
      <c r="M138" s="9"/>
      <c r="N138" s="9"/>
      <c r="Z138" s="12"/>
    </row>
    <row r="139" spans="6:26" s="5" customFormat="1" x14ac:dyDescent="0.2">
      <c r="F139" s="6"/>
      <c r="G139" s="13"/>
      <c r="L139" s="9"/>
      <c r="M139" s="9"/>
      <c r="N139" s="9"/>
      <c r="Z139" s="12"/>
    </row>
    <row r="140" spans="6:26" s="5" customFormat="1" x14ac:dyDescent="0.2">
      <c r="F140" s="6"/>
      <c r="G140" s="13"/>
      <c r="L140" s="9"/>
      <c r="M140" s="9"/>
      <c r="N140" s="9"/>
      <c r="Z140" s="12"/>
    </row>
    <row r="141" spans="6:26" s="5" customFormat="1" x14ac:dyDescent="0.2">
      <c r="F141" s="6"/>
      <c r="G141" s="13"/>
      <c r="L141" s="9"/>
      <c r="M141" s="9"/>
      <c r="N141" s="9"/>
      <c r="Z141" s="12"/>
    </row>
    <row r="142" spans="6:26" s="5" customFormat="1" x14ac:dyDescent="0.2">
      <c r="F142" s="6"/>
      <c r="G142" s="13"/>
      <c r="L142" s="9"/>
      <c r="M142" s="9"/>
      <c r="N142" s="9"/>
      <c r="Z142" s="12"/>
    </row>
    <row r="143" spans="6:26" s="5" customFormat="1" x14ac:dyDescent="0.2">
      <c r="F143" s="6"/>
      <c r="G143" s="13"/>
      <c r="L143" s="9"/>
      <c r="M143" s="9"/>
      <c r="N143" s="9"/>
      <c r="Z143" s="12"/>
    </row>
    <row r="144" spans="6:26" s="5" customFormat="1" x14ac:dyDescent="0.2">
      <c r="F144" s="6"/>
      <c r="G144" s="13"/>
      <c r="L144" s="9"/>
      <c r="M144" s="9"/>
      <c r="N144" s="9"/>
      <c r="Z144" s="12"/>
    </row>
    <row r="145" spans="6:26" s="5" customFormat="1" x14ac:dyDescent="0.2">
      <c r="F145" s="6"/>
      <c r="G145" s="13"/>
      <c r="L145" s="9"/>
      <c r="M145" s="9"/>
      <c r="N145" s="9"/>
      <c r="Z145" s="12"/>
    </row>
    <row r="146" spans="6:26" s="5" customFormat="1" x14ac:dyDescent="0.2">
      <c r="F146" s="6"/>
      <c r="G146" s="13"/>
      <c r="L146" s="9"/>
      <c r="M146" s="9"/>
      <c r="N146" s="9"/>
      <c r="Z146" s="12"/>
    </row>
    <row r="147" spans="6:26" s="5" customFormat="1" x14ac:dyDescent="0.2">
      <c r="F147" s="6"/>
      <c r="G147" s="13"/>
      <c r="L147" s="9"/>
      <c r="M147" s="9"/>
      <c r="N147" s="9"/>
      <c r="Z147" s="12"/>
    </row>
    <row r="148" spans="6:26" s="5" customFormat="1" x14ac:dyDescent="0.2">
      <c r="F148" s="6"/>
      <c r="G148" s="13"/>
      <c r="L148" s="9"/>
      <c r="M148" s="9"/>
      <c r="N148" s="9"/>
      <c r="Z148" s="12"/>
    </row>
    <row r="149" spans="6:26" s="5" customFormat="1" x14ac:dyDescent="0.2">
      <c r="F149" s="6"/>
      <c r="G149" s="13"/>
      <c r="L149" s="9"/>
      <c r="M149" s="9"/>
      <c r="N149" s="9"/>
      <c r="Z149" s="12"/>
    </row>
    <row r="150" spans="6:26" s="5" customFormat="1" x14ac:dyDescent="0.2">
      <c r="F150" s="6"/>
      <c r="G150" s="13"/>
      <c r="L150" s="9"/>
      <c r="M150" s="9"/>
      <c r="N150" s="9"/>
      <c r="Z150" s="12"/>
    </row>
    <row r="151" spans="6:26" s="5" customFormat="1" x14ac:dyDescent="0.2">
      <c r="F151" s="6"/>
      <c r="G151" s="13"/>
      <c r="L151" s="9"/>
      <c r="M151" s="9"/>
      <c r="N151" s="9"/>
      <c r="Z151" s="12"/>
    </row>
    <row r="152" spans="6:26" s="5" customFormat="1" x14ac:dyDescent="0.2">
      <c r="F152" s="6"/>
      <c r="G152" s="13"/>
      <c r="L152" s="9"/>
      <c r="M152" s="9"/>
      <c r="N152" s="9"/>
      <c r="Z152" s="12"/>
    </row>
    <row r="153" spans="6:26" s="5" customFormat="1" x14ac:dyDescent="0.2">
      <c r="F153" s="6"/>
      <c r="G153" s="13"/>
      <c r="L153" s="9"/>
      <c r="M153" s="9"/>
      <c r="N153" s="9"/>
      <c r="Z153" s="12"/>
    </row>
    <row r="154" spans="6:26" s="5" customFormat="1" x14ac:dyDescent="0.2">
      <c r="F154" s="6"/>
      <c r="G154" s="13"/>
      <c r="L154" s="9"/>
      <c r="M154" s="9"/>
      <c r="N154" s="9"/>
      <c r="Z154" s="12"/>
    </row>
    <row r="155" spans="6:26" s="5" customFormat="1" x14ac:dyDescent="0.2">
      <c r="F155" s="6"/>
      <c r="G155" s="13"/>
      <c r="L155" s="9"/>
      <c r="M155" s="9"/>
      <c r="N155" s="9"/>
      <c r="Z155" s="12"/>
    </row>
    <row r="156" spans="6:26" s="5" customFormat="1" x14ac:dyDescent="0.2">
      <c r="F156" s="6"/>
      <c r="G156" s="13"/>
      <c r="L156" s="9"/>
      <c r="M156" s="9"/>
      <c r="N156" s="9"/>
      <c r="Z156" s="12"/>
    </row>
    <row r="157" spans="6:26" s="5" customFormat="1" x14ac:dyDescent="0.2">
      <c r="F157" s="6"/>
      <c r="G157" s="13"/>
      <c r="L157" s="9"/>
      <c r="M157" s="9"/>
      <c r="N157" s="9"/>
      <c r="Z157" s="12"/>
    </row>
    <row r="158" spans="6:26" s="5" customFormat="1" x14ac:dyDescent="0.2">
      <c r="F158" s="6"/>
      <c r="G158" s="13"/>
      <c r="L158" s="9"/>
      <c r="M158" s="9"/>
      <c r="N158" s="9"/>
      <c r="Z158" s="12"/>
    </row>
    <row r="159" spans="6:26" s="5" customFormat="1" x14ac:dyDescent="0.2">
      <c r="F159" s="6"/>
      <c r="G159" s="13"/>
      <c r="L159" s="9"/>
      <c r="M159" s="9"/>
      <c r="N159" s="9"/>
      <c r="Z159" s="12"/>
    </row>
    <row r="160" spans="6:26" s="5" customFormat="1" x14ac:dyDescent="0.2">
      <c r="F160" s="6"/>
      <c r="G160" s="13"/>
      <c r="L160" s="9"/>
      <c r="M160" s="9"/>
      <c r="N160" s="9"/>
      <c r="Z160" s="12"/>
    </row>
  </sheetData>
  <sheetProtection sheet="1" objects="1" scenarios="1" formatCells="0" formatColumns="0" formatRows="0"/>
  <mergeCells count="49">
    <mergeCell ref="X14:Z14"/>
    <mergeCell ref="E61:J61"/>
    <mergeCell ref="E62:W62"/>
    <mergeCell ref="E64:F64"/>
    <mergeCell ref="K14:K15"/>
    <mergeCell ref="L14:W14"/>
    <mergeCell ref="E65:F65"/>
    <mergeCell ref="G64:W64"/>
    <mergeCell ref="G65:W65"/>
    <mergeCell ref="B50:B60"/>
    <mergeCell ref="C50:C60"/>
    <mergeCell ref="B16:B21"/>
    <mergeCell ref="C16:C17"/>
    <mergeCell ref="C18:C21"/>
    <mergeCell ref="B22:B27"/>
    <mergeCell ref="C22:C23"/>
    <mergeCell ref="C24:C27"/>
    <mergeCell ref="B28:B41"/>
    <mergeCell ref="C29:C35"/>
    <mergeCell ref="C36:C40"/>
    <mergeCell ref="B43:B49"/>
    <mergeCell ref="C43:C49"/>
    <mergeCell ref="L8:R8"/>
    <mergeCell ref="I9:J9"/>
    <mergeCell ref="S10:W11"/>
    <mergeCell ref="B14:B15"/>
    <mergeCell ref="C14:C15"/>
    <mergeCell ref="E14:E15"/>
    <mergeCell ref="F14:F15"/>
    <mergeCell ref="G14:G15"/>
    <mergeCell ref="H14:H15"/>
    <mergeCell ref="I14:I15"/>
    <mergeCell ref="J14:J15"/>
    <mergeCell ref="G66:W66"/>
    <mergeCell ref="G67:W67"/>
    <mergeCell ref="E66:F66"/>
    <mergeCell ref="E67:F67"/>
    <mergeCell ref="B1:C4"/>
    <mergeCell ref="E1:S2"/>
    <mergeCell ref="T1:W1"/>
    <mergeCell ref="T2:W2"/>
    <mergeCell ref="E3:S4"/>
    <mergeCell ref="T3:W3"/>
    <mergeCell ref="T4:W4"/>
    <mergeCell ref="E5:R5"/>
    <mergeCell ref="T5:V5"/>
    <mergeCell ref="B7:C7"/>
    <mergeCell ref="E7:R7"/>
    <mergeCell ref="S7:W8"/>
  </mergeCells>
  <pageMargins left="1.1811023622047243" right="0.78740157480314965" top="1.1811023622047243" bottom="0.78740157480314965" header="0.78740157480314965" footer="0.78740157480314965"/>
  <pageSetup scale="21" fitToHeight="0" orientation="landscape" r:id="rId1"/>
  <headerFooter>
    <oddFooter>&amp;L&amp;G&amp;RPG01-PL01 V2
SECCIÓN C
Página &amp;P de &amp;N</oddFooter>
  </headerFooter>
  <rowBreaks count="1" manualBreakCount="1">
    <brk id="41"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20266b-9639-47c1-9a18-a59cf3de3562">
      <Terms xmlns="http://schemas.microsoft.com/office/infopath/2007/PartnerControls"/>
    </lcf76f155ced4ddcb4097134ff3c332f>
    <TaxCatchAll xmlns="292d4183-4ea6-454b-a103-924e26c5b28f" xsi:nil="true"/>
    <_Flow_SignoffStatus xmlns="9a20266b-9639-47c1-9a18-a59cf3de356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6790422F139984F89A347EF2D911A70" ma:contentTypeVersion="17" ma:contentTypeDescription="Crear nuevo documento." ma:contentTypeScope="" ma:versionID="8d7b29a3fa00d4e9f30203fafc723cb1">
  <xsd:schema xmlns:xsd="http://www.w3.org/2001/XMLSchema" xmlns:xs="http://www.w3.org/2001/XMLSchema" xmlns:p="http://schemas.microsoft.com/office/2006/metadata/properties" xmlns:ns2="292d4183-4ea6-454b-a103-924e26c5b28f" xmlns:ns3="9a20266b-9639-47c1-9a18-a59cf3de3562" targetNamespace="http://schemas.microsoft.com/office/2006/metadata/properties" ma:root="true" ma:fieldsID="8297764d2ef1802476c1f87e63bee247" ns2:_="" ns3:_="">
    <xsd:import namespace="292d4183-4ea6-454b-a103-924e26c5b28f"/>
    <xsd:import namespace="9a20266b-9639-47c1-9a18-a59cf3de35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d4183-4ea6-454b-a103-924e26c5b28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87df8465-9a0c-4634-9206-62c07f86208f}" ma:internalName="TaxCatchAll" ma:showField="CatchAllData" ma:web="292d4183-4ea6-454b-a103-924e26c5b2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20266b-9639-47c1-9a18-a59cf3de356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a4e7c8d-c71a-4b82-8d30-07c91351688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Estado de aprobación" ma:internalName="Estado_x0020_de_x0020_aprobaci_x00f3_n">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F2604E-4DBB-456C-AB03-4AEE885E7D6F}">
  <ds:schemaRefs>
    <ds:schemaRef ds:uri="http://schemas.microsoft.com/sharepoint/v3/contenttype/forms"/>
  </ds:schemaRefs>
</ds:datastoreItem>
</file>

<file path=customXml/itemProps2.xml><?xml version="1.0" encoding="utf-8"?>
<ds:datastoreItem xmlns:ds="http://schemas.openxmlformats.org/officeDocument/2006/customXml" ds:itemID="{B624272B-D3A6-4CAA-8E21-0C41ED1883CC}">
  <ds:schemaRefs>
    <ds:schemaRef ds:uri="http://schemas.microsoft.com/office/2006/metadata/properties"/>
    <ds:schemaRef ds:uri="http://schemas.microsoft.com/office/infopath/2007/PartnerControls"/>
    <ds:schemaRef ds:uri="9a20266b-9639-47c1-9a18-a59cf3de3562"/>
    <ds:schemaRef ds:uri="292d4183-4ea6-454b-a103-924e26c5b28f"/>
  </ds:schemaRefs>
</ds:datastoreItem>
</file>

<file path=customXml/itemProps3.xml><?xml version="1.0" encoding="utf-8"?>
<ds:datastoreItem xmlns:ds="http://schemas.openxmlformats.org/officeDocument/2006/customXml" ds:itemID="{4219EA86-B200-444B-A325-B553F5E56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d4183-4ea6-454b-a103-924e26c5b28f"/>
    <ds:schemaRef ds:uri="9a20266b-9639-47c1-9a18-a59cf3de35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Adecuación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Kelin Julieth Galindo Briceño</dc:creator>
  <cp:keywords/>
  <dc:description/>
  <cp:lastModifiedBy>Gloria  Veronica Zambrano Ocampo</cp:lastModifiedBy>
  <cp:revision/>
  <dcterms:created xsi:type="dcterms:W3CDTF">2022-01-17T16:07:12Z</dcterms:created>
  <dcterms:modified xsi:type="dcterms:W3CDTF">2026-07-06T21:54:40Z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0x01010056790422F139984F89A347EF2D911A70</vt:lpwstr>
  </property>
  <property fmtid="{D5CDD505-2E9C-101B-9397-08002B2CF9AE}" pid="3" name="MediaServiceImageTags">
    <vt:lpwstr/>
  </property>
</Properties>
</file>